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764" documentId="13_ncr:1_{F6CB121F-512D-4AA6-A0C1-0FB36C537598}" xr6:coauthVersionLast="47" xr6:coauthVersionMax="47" xr10:uidLastSave="{E09D079D-D63F-4684-9725-EB808F04385B}"/>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2" i="5"/>
  <c r="I3" i="6"/>
  <c r="J3"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2" i="6"/>
  <c r="I3" i="5"/>
  <c r="B3" i="6"/>
  <c r="L3" i="6"/>
  <c r="B2" i="6"/>
  <c r="J2" i="6"/>
  <c r="L2"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B36" i="6"/>
  <c r="J36" i="6"/>
  <c r="L36" i="6"/>
  <c r="B37" i="6"/>
  <c r="J37" i="6"/>
  <c r="L37" i="6"/>
  <c r="B38" i="6"/>
  <c r="J38" i="6"/>
  <c r="L38" i="6"/>
  <c r="B39" i="6"/>
  <c r="J39" i="6"/>
  <c r="L39" i="6"/>
  <c r="B40" i="6"/>
  <c r="J40" i="6"/>
  <c r="L40" i="6"/>
  <c r="B41" i="6"/>
  <c r="J41" i="6"/>
  <c r="L41" i="6"/>
  <c r="B42" i="6"/>
  <c r="J42" i="6"/>
  <c r="L42" i="6"/>
  <c r="B43" i="6"/>
  <c r="J43" i="6"/>
  <c r="L43" i="6"/>
  <c r="B44" i="6"/>
  <c r="J44" i="6"/>
  <c r="L44" i="6"/>
  <c r="B45" i="6"/>
  <c r="J45" i="6"/>
  <c r="L45" i="6"/>
  <c r="B46" i="6"/>
  <c r="J46" i="6"/>
  <c r="L46" i="6"/>
  <c r="B47" i="6"/>
  <c r="J47" i="6"/>
  <c r="L47" i="6"/>
  <c r="B48" i="6"/>
  <c r="J48" i="6"/>
  <c r="L48" i="6"/>
  <c r="B49" i="6"/>
  <c r="J49" i="6"/>
  <c r="L49"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B3" i="4"/>
  <c r="B4" i="4"/>
  <c r="B5" i="4"/>
  <c r="B6" i="4"/>
  <c r="B7" i="4"/>
  <c r="B8" i="4"/>
  <c r="B9" i="4"/>
  <c r="B10" i="4"/>
  <c r="B11" i="4"/>
  <c r="B12" i="4"/>
  <c r="B13" i="4"/>
  <c r="B14" i="4"/>
  <c r="B15" i="4"/>
  <c r="B16"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<sst xmlns="http://schemas.openxmlformats.org/spreadsheetml/2006/main" count="180299" uniqueCount="39134">
  <si>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</si>
  <si>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</si>
  <si>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</si>
  <si>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</si>
  <si>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</si>
  <si>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</si>
  <si>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</si>
  <si>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</si>
  <si>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</si>
  <si>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</si>
  <si>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</si>
  <si>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</si>
  <si>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</si>
  <si>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</si>
  <si>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</si>
  <si>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</si>
  <si>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</si>
  <si>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</si>
  <si>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</si>
  <si>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</si>
  <si>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</si>
  <si>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</si>
  <si>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</si>
  <si>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</si>
  <si>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</si>
  <si>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</si>
  <si>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</si>
  <si>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</si>
  <si>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</si>
  <si>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</si>
  <si>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</si>
  <si>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</si>
  <si>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</si>
  <si>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</si>
  <si>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</si>
  <si>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</si>
  <si>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</si>
  <si>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</si>
  <si>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</si>
  <si>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</si>
  <si>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</si>
  <si>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</si>
  <si>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</si>
  <si>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</si>
  <si>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</si>
  <si>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</si>
  <si>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</si>
  <si>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</si>
  <si>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</si>
  <si>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</si>
  <si>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</si>
  <si>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</si>
  <si>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</si>
  <si>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</si>
  <si>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</si>
  <si>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</si>
  <si>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</si>
  <si>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</si>
  <si>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</si>
  <si>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</si>
  <si>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</si>
  <si>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</si>
  <si>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</si>
  <si>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</si>
  <si>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</si>
  <si>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</si>
  <si>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</si>
  <si>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</si>
  <si>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</si>
  <si>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</si>
  <si>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</si>
  <si>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</si>
  <si>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</si>
  <si>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</si>
  <si>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</si>
  <si>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</si>
  <si>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</si>
  <si>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</si>
  <si>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</si>
  <si>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</si>
  <si>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</si>
  <si>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</si>
  <si>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</si>
  <si>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</si>
  <si>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</si>
  <si>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</si>
  <si>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</si>
  <si>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</si>
  <si>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</si>
  <si>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</si>
  <si>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</si>
  <si>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</si>
  <si>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</si>
  <si>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</si>
  <si>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</si>
  <si>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</si>
  <si>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</si>
  <si>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</si>
  <si>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</si>
  <si>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</si>
  <si>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</si>
  <si>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</si>
  <si>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</si>
  <si>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</si>
  <si>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</si>
  <si>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</si>
  <si>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</si>
  <si>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</si>
  <si>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</si>
  <si>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</si>
  <si>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</si>
  <si>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</si>
  <si>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</si>
  <si>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</si>
  <si>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</si>
  <si>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</si>
  <si>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</si>
  <si>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</si>
  <si>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</si>
  <si>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</si>
  <si>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</si>
  <si>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</si>
  <si>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</si>
  <si>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</si>
  <si>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</si>
  <si>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</si>
  <si>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</si>
  <si>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</si>
  <si>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</si>
  <si>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</si>
  <si>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</si>
  <si>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</si>
  <si>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</si>
  <si>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</si>
  <si>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</si>
  <si>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</si>
  <si>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</si>
  <si>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</si>
  <si>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</si>
  <si>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</si>
  <si>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</si>
  <si>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</si>
  <si>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</si>
  <si>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</si>
  <si>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</si>
  <si>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</si>
  <si>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</si>
  <si>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</si>
  <si>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</si>
  <si>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</si>
  <si>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</si>
  <si>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</si>
  <si>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</si>
  <si>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</si>
  <si>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</si>
  <si>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</si>
  <si>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</si>
  <si>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</si>
  <si>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</si>
  <si>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</si>
  <si>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</si>
  <si>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</si>
  <si>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</si>
  <si>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</si>
  <si>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</si>
  <si>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</si>
  <si>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</si>
  <si>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</si>
  <si>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</si>
  <si>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</si>
  <si>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</si>
  <si>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</si>
  <si>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</si>
  <si>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</si>
  <si>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</si>
  <si>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</si>
  <si>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</si>
  <si>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</si>
  <si>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</si>
  <si>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</si>
  <si>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</si>
  <si>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</si>
  <si>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</si>
  <si>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</si>
  <si>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</si>
  <si>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</si>
  <si>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</si>
  <si>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</si>
  <si>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</si>
  <si>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</si>
  <si>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</si>
  <si>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</si>
  <si>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</si>
  <si>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</si>
  <si>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</si>
  <si>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</si>
  <si>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</si>
  <si>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</si>
  <si>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</si>
  <si>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</si>
  <si>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</si>
  <si>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</si>
  <si>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</si>
  <si>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</si>
  <si>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</si>
  <si>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</si>
  <si>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</si>
  <si>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</si>
  <si>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</si>
  <si>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</si>
  <si>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</si>
  <si>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</si>
  <si>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</si>
  <si>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</si>
  <si>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</si>
  <si>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</si>
  <si>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</si>
  <si>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</si>
  <si>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</si>
  <si>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</si>
  <si>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</si>
  <si>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</si>
  <si>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</si>
  <si>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</si>
  <si>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</si>
  <si>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</si>
  <si>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</si>
  <si>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</si>
  <si>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</si>
  <si>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</si>
  <si>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</si>
  <si>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</si>
  <si>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</si>
  <si>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</si>
  <si>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</si>
  <si>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</si>
  <si>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</si>
  <si>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</si>
  <si>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</si>
  <si>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</si>
  <si>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</si>
  <si>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</si>
  <si>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</si>
  <si>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</si>
  <si>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</si>
  <si>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</si>
  <si>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</si>
  <si>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</si>
  <si>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</si>
  <si>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</si>
  <si>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</si>
  <si>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</si>
  <si>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</si>
  <si>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</si>
  <si>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</si>
  <si>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</si>
  <si>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</si>
  <si>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</si>
  <si>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</si>
  <si>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</si>
  <si>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</si>
  <si>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</si>
  <si>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</si>
  <si>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</si>
  <si>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</si>
  <si>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</si>
  <si>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</si>
  <si>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</si>
  <si>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</si>
  <si>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</si>
  <si>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</si>
  <si>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</si>
  <si>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</si>
  <si>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</si>
  <si>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</si>
  <si>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</si>
  <si>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</si>
  <si>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</si>
  <si>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</si>
  <si>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</si>
  <si>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</si>
  <si>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</si>
  <si>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</si>
  <si>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</si>
  <si>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</si>
  <si>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</si>
  <si>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</si>
  <si>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</si>
  <si>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</si>
  <si>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</si>
  <si>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</si>
  <si>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</si>
  <si>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</si>
  <si>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</si>
  <si>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</si>
  <si>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</si>
  <si>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</si>
  <si>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</si>
  <si>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</si>
  <si>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</si>
  <si>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</si>
  <si>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</si>
  <si>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</si>
  <si>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</si>
  <si>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</si>
  <si>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</si>
  <si>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</si>
  <si>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</si>
  <si>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</si>
  <si>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</si>
  <si>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</si>
  <si>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</si>
  <si>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</si>
  <si>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</si>
  <si>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</si>
  <si>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</si>
  <si>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</si>
  <si>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</si>
  <si>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</si>
  <si>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</si>
  <si>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</si>
  <si>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</si>
  <si>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</si>
  <si>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</si>
  <si>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</si>
  <si>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</si>
  <si>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</si>
  <si>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</si>
  <si>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</si>
  <si>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</si>
  <si>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</si>
  <si>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</si>
  <si>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</si>
  <si>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</si>
  <si>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</si>
  <si>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</si>
  <si>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</si>
  <si>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</si>
  <si>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</si>
  <si>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</si>
  <si>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</si>
  <si>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</si>
  <si>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</si>
  <si>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</si>
  <si>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</si>
  <si>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</si>
  <si>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</si>
  <si>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</si>
  <si>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</si>
  <si>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</si>
  <si>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</si>
  <si>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</si>
  <si>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</si>
  <si>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</si>
  <si>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</si>
  <si>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</si>
  <si>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</si>
  <si>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</si>
  <si>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</si>
  <si>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</si>
  <si>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</si>
  <si>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</si>
  <si>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</si>
  <si>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</si>
  <si>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</si>
  <si>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</si>
  <si>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</si>
  <si>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</si>
  <si>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</si>
  <si>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</si>
  <si>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</si>
  <si>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</si>
  <si>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</si>
  <si>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</si>
  <si>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</si>
  <si>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</si>
  <si>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</si>
  <si>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</si>
  <si>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</si>
  <si>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</si>
  <si>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</si>
  <si>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</si>
  <si>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</si>
  <si>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</si>
  <si>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</si>
  <si>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</si>
  <si>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</si>
  <si>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</si>
  <si>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</si>
  <si>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</si>
  <si>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</si>
  <si>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</si>
  <si>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</si>
  <si>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</si>
  <si>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</si>
  <si>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</si>
  <si>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</si>
  <si>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</si>
  <si>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</si>
  <si>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</si>
  <si>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</si>
  <si>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</si>
  <si>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</si>
  <si>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</si>
  <si>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</si>
  <si>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</si>
  <si>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</si>
  <si>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</si>
  <si>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</si>
  <si>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</si>
  <si>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</si>
  <si>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</si>
  <si>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</si>
  <si>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</si>
  <si>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</si>
  <si>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</si>
  <si>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</si>
  <si>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</si>
  <si>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</si>
  <si>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</si>
  <si>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</si>
  <si>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</si>
  <si>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</si>
  <si>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</si>
  <si>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</si>
  <si>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</si>
  <si>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</si>
  <si>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</si>
  <si>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</si>
  <si>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</si>
  <si>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</si>
  <si>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</si>
  <si>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</si>
  <si>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</si>
  <si>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</si>
  <si>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</si>
  <si>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</si>
  <si>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</si>
  <si>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</si>
  <si>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</si>
  <si>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</si>
  <si>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</si>
  <si>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</si>
  <si>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</si>
  <si>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</si>
  <si>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</si>
  <si>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</si>
  <si>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</si>
  <si>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</si>
  <si>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</si>
  <si>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</si>
  <si>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</si>
  <si>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</si>
  <si>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</si>
  <si>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</si>
  <si>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</si>
  <si>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</si>
  <si>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</si>
  <si>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</si>
  <si>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</si>
  <si>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</si>
  <si>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</si>
  <si>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</si>
  <si>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</si>
  <si>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</si>
  <si>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</si>
  <si>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</si>
  <si>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</si>
  <si>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</si>
  <si>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</si>
  <si>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</si>
  <si>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</si>
  <si>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</si>
  <si>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</si>
  <si>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</si>
  <si>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</si>
  <si>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</si>
  <si>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</si>
  <si>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</si>
  <si>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</si>
  <si>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</si>
  <si>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</si>
  <si>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</si>
  <si>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</si>
  <si>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</si>
  <si>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</si>
  <si>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</si>
  <si>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</si>
  <si>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</si>
  <si>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</si>
  <si>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</si>
  <si>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</si>
  <si>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</si>
  <si>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</si>
  <si>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</si>
  <si>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</si>
  <si>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</si>
  <si>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</si>
  <si>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</si>
  <si>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</si>
  <si>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</si>
  <si>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</si>
  <si>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</si>
  <si>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</si>
  <si>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</si>
  <si>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</si>
  <si>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</si>
  <si>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</si>
  <si>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</si>
  <si>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</si>
  <si>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</si>
  <si>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</si>
  <si>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</si>
  <si>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</si>
  <si>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</si>
  <si>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</si>
  <si>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</si>
  <si>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</si>
  <si>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</si>
  <si>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</si>
  <si>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</si>
  <si>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</si>
  <si>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</si>
  <si>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</si>
  <si>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</si>
  <si>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</si>
  <si>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</si>
  <si>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</si>
  <si>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</si>
  <si>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</si>
  <si>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</si>
  <si>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</si>
  <si>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</si>
  <si>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</si>
  <si>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</si>
  <si>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</si>
  <si>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</si>
  <si>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</si>
  <si>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</si>
  <si>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</si>
  <si>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</si>
  <si>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</si>
  <si>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</si>
  <si>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</si>
  <si>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</si>
  <si>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</si>
  <si>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</si>
  <si>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</si>
  <si>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</si>
  <si>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</si>
  <si>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</si>
  <si>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</si>
  <si>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</si>
  <si>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</si>
  <si>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</si>
  <si>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</si>
  <si>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</si>
  <si>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</si>
  <si>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</si>
  <si>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</si>
  <si>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</si>
  <si>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</si>
  <si>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</si>
  <si>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</si>
  <si>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</si>
  <si>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</si>
  <si>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</si>
  <si>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</si>
  <si>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</si>
  <si>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</si>
  <si>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</si>
  <si>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</si>
  <si>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</si>
  <si>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</si>
  <si>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</si>
  <si>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</si>
  <si>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</si>
  <si>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</si>
  <si>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</si>
  <si>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</si>
  <si>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</si>
  <si>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</si>
  <si>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</si>
  <si>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</si>
  <si>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</si>
  <si>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</si>
  <si>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</si>
  <si>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</si>
  <si>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</si>
  <si>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</si>
  <si>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</si>
  <si>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</si>
  <si>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</si>
  <si>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</si>
  <si>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</si>
  <si>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</si>
  <si>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</si>
  <si>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</si>
  <si>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</si>
  <si>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</si>
  <si>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</si>
  <si>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</si>
  <si>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</si>
  <si>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</si>
  <si>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</si>
  <si>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</si>
  <si>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</si>
  <si>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</si>
  <si>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</si>
  <si>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</si>
  <si>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</si>
  <si>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</si>
  <si>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</si>
  <si>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</si>
  <si>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</si>
  <si>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</si>
  <si>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</si>
  <si>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</si>
  <si>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</si>
  <si>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</si>
  <si>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</si>
  <si>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</si>
  <si>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</si>
  <si>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</si>
  <si>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</si>
  <si>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</si>
  <si>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</si>
  <si>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</si>
  <si>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</si>
  <si>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</si>
  <si>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</si>
  <si>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</si>
  <si>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</si>
  <si>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</si>
  <si>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</si>
  <si>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</si>
  <si>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</si>
  <si>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</si>
  <si>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</si>
  <si>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</si>
  <si>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</si>
  <si>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</si>
  <si>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</si>
  <si>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</si>
  <si>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</si>
  <si>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</si>
  <si>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</si>
  <si>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</si>
  <si>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</si>
  <si>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</si>
  <si>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</si>
  <si>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</si>
  <si>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</si>
  <si>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</si>
  <si>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</si>
  <si>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</si>
  <si>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</si>
  <si>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</si>
  <si>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</si>
  <si>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</si>
  <si>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</si>
  <si>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</si>
  <si>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</si>
  <si>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</si>
  <si>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</si>
  <si>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</si>
  <si>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</si>
  <si>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</si>
  <si>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</si>
  <si>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</si>
  <si>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</si>
  <si>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</si>
  <si>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</si>
  <si>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</si>
  <si>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</si>
  <si>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</si>
  <si>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</si>
  <si>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</si>
  <si>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</si>
  <si>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</si>
  <si>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</si>
  <si>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</si>
  <si>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</si>
  <si>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</si>
  <si>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</si>
  <si>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</si>
  <si>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</si>
  <si>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</si>
  <si>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</si>
  <si>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</si>
  <si>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</si>
  <si>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</si>
  <si>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</si>
  <si>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</si>
  <si>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</si>
  <si>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</si>
  <si>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</si>
  <si>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</si>
  <si>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</si>
  <si>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</si>
  <si>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</si>
  <si>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</si>
  <si>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</si>
  <si>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</si>
  <si>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</si>
  <si>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</si>
  <si>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</si>
  <si>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</si>
  <si>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</si>
  <si>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</si>
  <si>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</si>
  <si>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</si>
  <si>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</si>
  <si>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</si>
  <si>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</si>
  <si>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</si>
  <si>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</si>
  <si>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</si>
  <si>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</si>
  <si>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</si>
  <si>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</si>
  <si>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</si>
  <si>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</si>
  <si>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</si>
  <si>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</si>
  <si>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</si>
  <si>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</si>
  <si>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</si>
  <si>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</si>
  <si>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</si>
  <si>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</si>
  <si>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</si>
  <si>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</si>
  <si>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</si>
  <si>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</si>
  <si>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</si>
  <si>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</si>
  <si>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</si>
  <si>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</si>
  <si>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</si>
  <si>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</si>
  <si>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</si>
  <si>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</si>
  <si>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</si>
  <si>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</si>
  <si>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</si>
  <si>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</si>
  <si>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</si>
  <si>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</si>
  <si>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</si>
  <si>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</si>
  <si>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</si>
  <si>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</si>
  <si>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</si>
  <si>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</si>
  <si>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</si>
  <si>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</si>
  <si>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</si>
  <si>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</si>
  <si>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</si>
  <si>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</si>
  <si>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</si>
  <si>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</si>
  <si>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</si>
  <si>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</si>
  <si>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</si>
  <si>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</si>
  <si>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</si>
  <si>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</si>
  <si>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</si>
  <si>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</si>
  <si>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</si>
  <si>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</si>
  <si>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</si>
  <si>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</si>
  <si>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</si>
  <si>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</si>
  <si>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</si>
  <si>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</si>
  <si>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</si>
  <si>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</si>
  <si>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</si>
  <si>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</si>
  <si>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</si>
  <si>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</si>
  <si>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</si>
  <si>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</si>
  <si>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</si>
  <si>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</si>
  <si>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</si>
  <si>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</si>
  <si>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</si>
  <si>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</si>
  <si>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</si>
  <si>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</si>
  <si>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</si>
  <si>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</si>
  <si>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</si>
  <si>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</si>
  <si>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</si>
  <si>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</si>
  <si>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</si>
  <si>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</si>
  <si>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</si>
  <si>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</si>
  <si>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</si>
  <si>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</si>
  <si>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</si>
  <si>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</si>
  <si>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</si>
  <si>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</si>
  <si>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</si>
  <si>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</si>
  <si>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</si>
  <si>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</si>
  <si>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</si>
  <si>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</si>
  <si>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</si>
  <si>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</si>
  <si>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</si>
  <si>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</si>
  <si>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</si>
  <si>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</si>
  <si>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</si>
  <si>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</si>
  <si>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</si>
  <si>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</si>
  <si>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</si>
  <si>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</si>
  <si>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</si>
  <si>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</si>
  <si>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</si>
  <si>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</si>
  <si>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</si>
  <si>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</si>
  <si>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</si>
  <si>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</si>
  <si>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</si>
  <si>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</si>
  <si>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</si>
  <si>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</si>
  <si>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</si>
  <si>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</si>
  <si>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</si>
  <si>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</si>
  <si>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</si>
  <si>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</si>
  <si>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</si>
  <si>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</si>
  <si>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</si>
  <si>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</si>
  <si>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</si>
  <si>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</si>
  <si>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</si>
  <si>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</si>
  <si>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</si>
  <si>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</si>
  <si>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</si>
  <si>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</si>
  <si>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</si>
  <si>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</si>
  <si>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</si>
  <si>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</si>
  <si>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</si>
  <si>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</si>
  <si>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</si>
  <si>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</si>
  <si>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</si>
  <si>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</si>
  <si>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</si>
  <si>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</si>
  <si>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</si>
  <si>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</si>
  <si>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</si>
  <si>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</si>
  <si>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</si>
  <si>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</si>
  <si>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</si>
  <si>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</si>
  <si>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</si>
  <si>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</si>
  <si>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</si>
  <si>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</si>
  <si>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</si>
  <si>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</si>
  <si>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</si>
  <si>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</si>
  <si>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</si>
  <si>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</si>
  <si>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</si>
  <si>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</si>
  <si>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</si>
  <si>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</si>
  <si>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</si>
  <si>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</si>
  <si>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</si>
  <si>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</si>
  <si>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</si>
  <si>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</si>
  <si>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</si>
  <si>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</si>
  <si>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</si>
  <si>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</si>
  <si>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</si>
  <si>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</si>
  <si>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</si>
  <si>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</si>
  <si>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</si>
  <si>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</si>
  <si>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</si>
  <si>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</si>
  <si>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</si>
  <si>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</si>
  <si>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</si>
  <si>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</si>
  <si>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</si>
  <si>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</si>
  <si>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</si>
  <si>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</si>
  <si>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</si>
  <si>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</si>
  <si>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</si>
  <si>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</si>
  <si>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</si>
  <si>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</si>
  <si>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</si>
  <si>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</si>
  <si>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</si>
  <si>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</si>
  <si>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</si>
  <si>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</si>
  <si>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</si>
  <si>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</si>
  <si>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</si>
  <si>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</si>
  <si>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</si>
  <si>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</si>
  <si>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</si>
  <si>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</si>
  <si>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</si>
  <si>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</si>
  <si>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</si>
  <si>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</si>
  <si>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</si>
  <si>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</si>
  <si>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</si>
  <si>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</si>
  <si>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</si>
  <si>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</si>
  <si>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</si>
  <si>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</si>
  <si>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</si>
  <si>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</si>
  <si>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</si>
  <si>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</si>
  <si>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</si>
  <si>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</si>
  <si>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</si>
  <si>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</si>
  <si>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</si>
  <si>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</si>
  <si>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</si>
  <si>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</si>
  <si>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</si>
  <si>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</si>
  <si>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</si>
  <si>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</si>
  <si>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</si>
  <si>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</si>
  <si>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</si>
  <si>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</si>
  <si>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</si>
  <si>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</si>
  <si>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</si>
  <si>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</si>
  <si>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</si>
  <si>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</si>
  <si>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</si>
  <si>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</si>
  <si>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</si>
  <si>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</si>
  <si>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</si>
  <si>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</si>
  <si>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</si>
  <si>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</si>
  <si>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</si>
  <si>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</si>
  <si>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</si>
  <si>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</si>
  <si>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</si>
  <si>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</si>
  <si>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</si>
  <si>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</si>
  <si>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</si>
  <si>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</si>
  <si>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</si>
  <si>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</si>
  <si>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</si>
  <si>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</si>
  <si>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</si>
  <si>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</si>
  <si>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</si>
  <si>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</si>
  <si>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</si>
  <si>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</si>
  <si>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</si>
  <si>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</si>
  <si>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</si>
  <si>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</si>
  <si>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</si>
  <si>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</si>
  <si>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</si>
  <si>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</si>
  <si>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</si>
  <si>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</si>
  <si>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</si>
  <si>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</si>
  <si>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</si>
  <si>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</si>
  <si>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</si>
  <si>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</si>
  <si>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</si>
  <si>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</si>
  <si>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</si>
  <si>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</si>
  <si>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</si>
  <si>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</si>
  <si>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</si>
  <si>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</si>
  <si>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</si>
  <si>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</si>
  <si>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</si>
  <si>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</si>
  <si>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</si>
  <si>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</si>
  <si>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</si>
  <si>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</si>
  <si>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</si>
  <si>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</si>
  <si>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</si>
  <si>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</si>
  <si>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</si>
  <si>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</si>
  <si>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</si>
  <si>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</si>
  <si>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</si>
  <si>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</si>
  <si>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</si>
  <si>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</si>
  <si>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</si>
  <si>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</si>
  <si>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</si>
  <si>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</si>
  <si>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</si>
  <si>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</si>
  <si>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</si>
  <si>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</si>
  <si>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</si>
  <si>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</si>
  <si>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</si>
  <si>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</si>
  <si>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</si>
  <si>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</si>
  <si>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</si>
  <si>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</si>
  <si>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</si>
  <si>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</si>
  <si>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</si>
  <si>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</si>
  <si>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</si>
  <si>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</si>
  <si>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</si>
  <si>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</si>
  <si>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</si>
  <si>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</si>
  <si>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</si>
  <si>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</si>
  <si>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</si>
  <si>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</si>
  <si>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</si>
  <si>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</si>
  <si>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</si>
  <si>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</si>
  <si>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</si>
  <si>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</si>
  <si>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</si>
  <si>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</si>
  <si>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</si>
  <si>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</si>
  <si>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</si>
  <si>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</si>
  <si>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</si>
  <si>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</si>
  <si>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</si>
  <si>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</si>
  <si>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</si>
  <si>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</si>
  <si>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</si>
  <si>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</si>
  <si>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</si>
  <si>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</si>
  <si>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</si>
  <si>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</si>
  <si>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</si>
  <si>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</si>
  <si>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</si>
  <si>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</si>
  <si>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</si>
  <si>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</si>
  <si>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</si>
  <si>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</si>
  <si>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</si>
  <si>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</si>
  <si>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</si>
  <si>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</si>
  <si>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</si>
  <si>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</si>
  <si>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</si>
  <si>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</si>
  <si>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</si>
  <si>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</si>
  <si>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</si>
  <si>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</si>
  <si>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</si>
  <si>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</si>
  <si>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</si>
  <si>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</si>
  <si>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</si>
  <si>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</si>
  <si>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</si>
  <si>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</si>
  <si>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</si>
  <si>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</si>
  <si>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</si>
  <si>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</si>
  <si>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</si>
  <si>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</si>
  <si>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</si>
  <si>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</si>
  <si>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</si>
  <si>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</si>
  <si>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</si>
  <si>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</si>
  <si>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</si>
  <si>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</si>
  <si>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</si>
  <si>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</si>
  <si>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</si>
  <si>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</si>
  <si>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</si>
  <si>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</si>
  <si>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</si>
  <si>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</si>
  <si>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</si>
  <si>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</si>
  <si>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</si>
  <si>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</si>
  <si>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</si>
  <si>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</si>
  <si>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</si>
  <si>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</si>
  <si>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</si>
  <si>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</si>
  <si>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</si>
  <si>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</si>
  <si>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</si>
  <si>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</si>
  <si>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</si>
  <si>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</si>
  <si>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</si>
  <si>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</si>
  <si>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</si>
  <si>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</si>
  <si>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</si>
  <si>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</si>
  <si>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</si>
  <si>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</si>
  <si>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</si>
  <si>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</si>
  <si>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</si>
  <si>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</si>
  <si>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</si>
  <si>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</si>
  <si>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</si>
  <si>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</si>
  <si>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</si>
  <si>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</si>
  <si>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</si>
  <si>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</si>
  <si>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</si>
  <si>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</si>
  <si>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</si>
  <si>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</si>
  <si>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</si>
  <si>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</si>
  <si>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</si>
  <si>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</si>
  <si>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</si>
  <si>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</si>
  <si>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</si>
  <si>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</si>
  <si>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</si>
  <si>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</si>
  <si>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</si>
  <si>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</si>
  <si>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</si>
  <si>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</si>
  <si>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</si>
  <si>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</si>
  <si>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</si>
  <si>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</si>
  <si>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</si>
  <si>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</si>
  <si>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</si>
  <si>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</si>
  <si>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</si>
  <si>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</si>
  <si>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</si>
  <si>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</si>
  <si>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</si>
  <si>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</si>
  <si>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</si>
  <si>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</si>
  <si>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</si>
  <si>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</si>
  <si>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</si>
  <si>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</si>
  <si>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</si>
  <si>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</si>
  <si>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</si>
  <si>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</si>
  <si>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</si>
  <si>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</si>
  <si>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</si>
  <si>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</si>
  <si>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</si>
  <si>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</si>
  <si>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</si>
  <si>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</si>
  <si>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</si>
  <si>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</si>
  <si>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</si>
  <si>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</si>
  <si>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</si>
  <si>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</si>
  <si>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</si>
  <si>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</si>
  <si>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</si>
  <si>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</si>
  <si>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</si>
  <si>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</si>
  <si>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</si>
  <si>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</si>
  <si>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</si>
  <si>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</si>
  <si>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</si>
  <si>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</si>
  <si>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</si>
  <si>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</si>
  <si>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</si>
  <si>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</si>
  <si>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</si>
  <si>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</si>
  <si>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</si>
  <si>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</si>
  <si>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</si>
  <si>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</si>
  <si>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</si>
  <si>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</si>
  <si>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</si>
  <si>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</si>
  <si>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</si>
  <si>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</si>
  <si>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</si>
  <si>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</si>
  <si>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</si>
  <si>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</si>
  <si>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</si>
  <si>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</si>
  <si>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</si>
  <si>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</si>
  <si>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</si>
  <si>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</si>
  <si>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</si>
  <si>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</si>
  <si>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</si>
  <si>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</si>
  <si>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</si>
  <si>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</si>
  <si>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</si>
  <si>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</si>
  <si>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</si>
  <si>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</si>
  <si>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</si>
  <si>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</si>
  <si>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</si>
  <si>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</si>
  <si>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</si>
  <si>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</si>
  <si>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</si>
  <si>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</si>
  <si>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</si>
  <si>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</si>
  <si>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</si>
  <si>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</si>
  <si>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</si>
  <si>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</si>
  <si>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</si>
  <si>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</si>
  <si>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</si>
  <si>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</si>
  <si>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</si>
  <si>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</si>
  <si>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</si>
  <si>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</si>
  <si>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</si>
  <si>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</si>
  <si>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</si>
  <si>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</si>
  <si>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</si>
  <si>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</si>
  <si>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</si>
  <si>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</si>
  <si>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</si>
  <si>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</si>
  <si>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</si>
  <si>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</si>
  <si>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</si>
  <si>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</si>
  <si>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</si>
  <si>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</si>
  <si>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</si>
  <si>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</si>
  <si>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</si>
  <si>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</si>
  <si>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</si>
  <si>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</si>
  <si>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</si>
  <si>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</si>
  <si>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</si>
  <si>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</si>
  <si>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</si>
  <si>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</si>
  <si>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</si>
  <si>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</si>
  <si>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</si>
  <si>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</si>
  <si>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</si>
  <si>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</si>
  <si>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</si>
  <si>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</si>
  <si>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</si>
  <si>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</si>
  <si>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</si>
  <si>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</si>
  <si>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</si>
  <si>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</si>
  <si>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</si>
  <si>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</si>
  <si>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</si>
  <si>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</si>
  <si>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</si>
  <si>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</si>
  <si>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</si>
  <si>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</si>
  <si>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</si>
  <si>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</si>
  <si>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</si>
  <si>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</si>
  <si>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</si>
  <si>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</si>
  <si>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</si>
  <si>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</si>
  <si>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</si>
  <si>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</si>
  <si>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</si>
  <si>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</si>
  <si>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</si>
  <si>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</si>
  <si>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</si>
  <si>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</si>
  <si>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</si>
  <si>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</si>
  <si>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</si>
  <si>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</si>
  <si>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</si>
  <si>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</si>
  <si>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</si>
  <si>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</si>
  <si>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</si>
  <si>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</si>
  <si>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</si>
  <si>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</si>
  <si>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</si>
  <si>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</si>
  <si>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</si>
  <si>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</si>
  <si>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</si>
  <si>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</si>
  <si>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</si>
  <si>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</si>
  <si>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</si>
  <si>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</si>
  <si>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</si>
  <si>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</si>
  <si>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</si>
  <si>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</si>
  <si>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</si>
  <si>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</si>
  <si>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</si>
  <si>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</si>
  <si>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</si>
  <si>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</si>
  <si>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</si>
  <si>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</si>
  <si>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</si>
  <si>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</si>
  <si>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</si>
  <si>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</si>
  <si>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</si>
  <si>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</si>
  <si>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</si>
  <si>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</si>
  <si>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</si>
  <si>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</si>
  <si>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</si>
  <si>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</si>
  <si>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</si>
  <si>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</si>
  <si>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</si>
  <si>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</si>
  <si>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</si>
  <si>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</si>
  <si>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</si>
  <si>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</si>
  <si>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</si>
  <si>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</si>
  <si>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</si>
  <si>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</si>
  <si>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</si>
  <si>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</si>
  <si>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</si>
  <si>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</si>
  <si>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</si>
  <si>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</si>
  <si>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</si>
  <si>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</si>
  <si>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</si>
  <si>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</si>
  <si>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</si>
  <si>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</si>
  <si>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</si>
  <si>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</si>
  <si>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</si>
  <si>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</si>
  <si>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</si>
  <si>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</si>
  <si>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</si>
  <si>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</si>
  <si>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</si>
  <si>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</si>
  <si>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</si>
  <si>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</si>
  <si>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</si>
  <si>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</si>
  <si>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</si>
  <si>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</si>
  <si>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</si>
  <si>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</si>
  <si>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</si>
  <si>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</si>
  <si>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</si>
  <si>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</si>
  <si>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</si>
  <si>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</si>
  <si>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</si>
  <si>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</si>
  <si>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</si>
  <si>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</si>
  <si>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</si>
  <si>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</si>
  <si>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</si>
  <si>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</si>
  <si>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</si>
  <si>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</si>
  <si>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</si>
  <si>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</si>
  <si>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</si>
  <si>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</si>
  <si>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</si>
  <si>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</si>
  <si>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</si>
  <si>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</si>
  <si>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</si>
  <si>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</si>
  <si>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</si>
  <si>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</si>
  <si>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</si>
  <si>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</si>
  <si>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</si>
  <si>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</si>
  <si>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</si>
  <si>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</si>
  <si>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</si>
  <si>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</si>
  <si>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</si>
  <si>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</si>
  <si>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</si>
  <si>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</si>
  <si>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</si>
  <si>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</si>
  <si>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</si>
  <si>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</si>
  <si>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</si>
  <si>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</si>
  <si>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</si>
  <si>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</si>
  <si>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</si>
  <si>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</si>
  <si>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</si>
  <si>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</si>
  <si>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</si>
  <si>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</si>
  <si>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</si>
  <si>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</si>
  <si>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</si>
  <si>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</si>
  <si>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</si>
  <si>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</si>
  <si>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</si>
  <si>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</si>
  <si>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</si>
  <si>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</si>
  <si>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</si>
  <si>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</si>
  <si>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</si>
  <si>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</si>
  <si>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</si>
  <si>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</si>
  <si>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</si>
  <si>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</si>
  <si>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</si>
  <si>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</si>
  <si>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</si>
  <si>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</si>
  <si>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</si>
  <si>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</si>
  <si>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</si>
  <si>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</si>
  <si>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</si>
  <si>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</si>
  <si>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</si>
  <si>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</si>
  <si>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</si>
  <si>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</si>
  <si>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</si>
  <si>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</si>
  <si>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</si>
  <si>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</si>
  <si>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</si>
  <si>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</si>
  <si>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</si>
  <si>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</si>
  <si>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</si>
  <si>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</si>
  <si>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</si>
  <si>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</si>
  <si>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</si>
  <si>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</si>
  <si>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</si>
  <si>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</si>
  <si>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</si>
  <si>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</si>
  <si>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</si>
  <si>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</si>
  <si>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</si>
  <si>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</si>
  <si>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</si>
  <si>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</si>
  <si>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</si>
  <si>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</si>
  <si>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</si>
  <si>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</si>
  <si>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</si>
  <si>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</si>
  <si>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</si>
  <si>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</si>
  <si>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</si>
  <si>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</si>
  <si>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</si>
  <si>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</si>
  <si>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</si>
  <si>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</si>
  <si>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</si>
  <si>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</si>
  <si>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</si>
  <si>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</si>
  <si>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</si>
  <si>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</si>
  <si>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</si>
  <si>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</si>
  <si>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</si>
  <si>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</si>
  <si>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</si>
  <si>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</si>
  <si>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</si>
  <si>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</si>
  <si>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</si>
  <si>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</si>
  <si>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</si>
  <si>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</si>
  <si>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</si>
  <si>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</si>
  <si>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</si>
  <si>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</si>
  <si>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</si>
  <si>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</si>
  <si>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</si>
  <si>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</si>
  <si>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</si>
  <si>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</si>
  <si>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</si>
  <si>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</si>
  <si>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</si>
  <si>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</si>
  <si>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</si>
  <si>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</si>
  <si>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</si>
  <si>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</si>
  <si>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</si>
  <si>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</si>
  <si>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</si>
  <si>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</si>
  <si>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</si>
  <si>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</si>
  <si>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</si>
  <si>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</si>
  <si>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</si>
  <si>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</si>
  <si>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</si>
  <si>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</si>
  <si>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</si>
  <si>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</si>
  <si>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</si>
  <si>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</si>
  <si>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</si>
  <si>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</si>
  <si>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</si>
  <si>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</si>
  <si>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</si>
  <si>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</si>
  <si>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</si>
  <si>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</si>
  <si>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</si>
  <si>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</si>
  <si>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</si>
  <si>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</si>
  <si>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</si>
  <si>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</si>
  <si>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</si>
  <si>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</si>
  <si>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</si>
  <si>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</si>
  <si>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</si>
  <si>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</si>
  <si>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</si>
  <si>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</si>
  <si>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</si>
  <si>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</si>
  <si>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</si>
  <si>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</si>
  <si>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</si>
  <si>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</si>
  <si>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</si>
  <si>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</si>
  <si>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</si>
  <si>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</si>
  <si>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</si>
  <si>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</si>
  <si>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</si>
  <si>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</si>
  <si>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</si>
  <si>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</si>
  <si>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</si>
  <si>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</si>
  <si>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</si>
  <si>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</si>
  <si>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</si>
  <si>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</si>
  <si>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</si>
  <si>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</si>
  <si>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</si>
  <si>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</si>
  <si>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</si>
  <si>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</si>
  <si>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</si>
  <si>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</si>
  <si>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</si>
  <si>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</si>
  <si>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</si>
  <si>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</si>
  <si>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</si>
  <si>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</si>
  <si>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</si>
  <si>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</si>
  <si>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</si>
  <si>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</si>
  <si>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</si>
  <si>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</si>
  <si>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</si>
  <si>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</si>
  <si>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</si>
  <si>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</si>
  <si>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</si>
  <si>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</si>
  <si>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</si>
  <si>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</si>
  <si>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</si>
  <si>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</si>
  <si>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</si>
  <si>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</si>
  <si>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</si>
  <si>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</si>
  <si>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</si>
  <si>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</si>
  <si>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</si>
  <si>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</si>
  <si>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</si>
  <si>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</si>
  <si>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</si>
  <si>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</si>
  <si>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</si>
  <si>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</si>
  <si>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</si>
  <si>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</si>
  <si>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</si>
  <si>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</si>
  <si>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</si>
  <si>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</si>
  <si>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</si>
  <si>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</si>
  <si>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</si>
  <si>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</si>
  <si>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</si>
  <si>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</si>
  <si>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</si>
  <si>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</si>
  <si>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</si>
  <si>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</si>
  <si>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</si>
  <si>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</si>
  <si>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</si>
  <si>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</si>
  <si>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</si>
  <si>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</si>
  <si>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</si>
  <si>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</si>
  <si>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</si>
  <si>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</si>
  <si>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</si>
  <si>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</si>
  <si>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</si>
  <si>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</si>
  <si>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</si>
  <si>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</si>
  <si>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</si>
  <si>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</si>
  <si>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</si>
  <si>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</si>
  <si>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</si>
  <si>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</si>
  <si>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</si>
  <si>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</si>
  <si>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</si>
  <si>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</si>
  <si>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</si>
  <si>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</si>
  <si>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</si>
  <si>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</si>
  <si>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</si>
  <si>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</si>
  <si>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</si>
  <si>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</si>
  <si>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</si>
  <si>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</si>
  <si>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</si>
  <si>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</si>
  <si>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</si>
  <si>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</si>
  <si>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</si>
  <si>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</si>
  <si>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</si>
  <si>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</si>
  <si>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</si>
  <si>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</si>
  <si>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</si>
  <si>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</si>
  <si>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</si>
  <si>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</si>
  <si>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</si>
  <si>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</si>
  <si>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</si>
  <si>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</si>
  <si>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</si>
  <si>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</si>
  <si>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</si>
  <si>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</si>
  <si>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</si>
  <si>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</si>
  <si>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</si>
  <si>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</si>
  <si>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</si>
  <si>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</si>
  <si>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</si>
  <si>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</si>
  <si>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</si>
  <si>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</si>
  <si>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</si>
  <si>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</si>
  <si>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</si>
  <si>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</si>
  <si>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</si>
  <si>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</si>
  <si>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</si>
  <si>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</si>
  <si>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</si>
  <si>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</si>
  <si>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</si>
  <si>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</si>
  <si>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</si>
  <si>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</si>
  <si>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</si>
  <si>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</si>
  <si>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</si>
  <si>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</si>
  <si>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</si>
  <si>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</si>
  <si>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</si>
  <si>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</si>
  <si>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</si>
  <si>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</si>
  <si>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</si>
  <si>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</si>
  <si>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</si>
  <si>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</si>
  <si>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</si>
  <si>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</si>
  <si>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</si>
  <si>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</si>
  <si>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</si>
  <si>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</si>
  <si>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</si>
  <si>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</si>
  <si>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</si>
  <si>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</si>
  <si>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</si>
  <si>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</si>
  <si>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</si>
  <si>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</si>
  <si>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</si>
  <si>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</si>
  <si>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</si>
  <si>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</si>
  <si>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</si>
  <si>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</si>
  <si>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</si>
  <si>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</si>
  <si>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</si>
  <si>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</si>
  <si>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</si>
  <si>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</si>
  <si>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</si>
  <si>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</si>
  <si>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</si>
  <si>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</si>
  <si>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</si>
  <si>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</si>
  <si>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</si>
  <si>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</si>
  <si>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</si>
  <si>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</si>
  <si>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</si>
  <si>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</si>
  <si>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</si>
  <si>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</si>
  <si>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</si>
  <si>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</si>
  <si>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</si>
  <si>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</si>
  <si>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</si>
  <si>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</si>
  <si>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</si>
  <si>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</si>
  <si>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</si>
  <si>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</si>
  <si>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</si>
  <si>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</si>
  <si>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</si>
  <si>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</si>
  <si>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</si>
  <si>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</si>
  <si>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</si>
  <si>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</si>
  <si>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</si>
  <si>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</si>
  <si>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</si>
  <si>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</si>
  <si>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</si>
  <si>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</si>
  <si>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</si>
  <si>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</si>
  <si>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</si>
  <si>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</si>
  <si>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</si>
  <si>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</si>
  <si>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</si>
  <si>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</si>
  <si>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</si>
  <si>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</si>
  <si>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</si>
  <si>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</si>
  <si>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</si>
  <si>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</si>
  <si>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</si>
  <si>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</si>
  <si>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</si>
  <si>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</si>
  <si>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</si>
  <si>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</si>
  <si>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</si>
  <si>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</si>
  <si>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</si>
  <si>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</si>
  <si>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</si>
  <si>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</si>
  <si>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</si>
  <si>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</si>
  <si>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</si>
  <si>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</si>
  <si>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</si>
  <si>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</si>
  <si>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</si>
  <si>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</si>
  <si>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</si>
  <si>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</si>
  <si>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</si>
  <si>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</si>
  <si>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</si>
  <si>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</si>
  <si>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</si>
  <si>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</si>
  <si>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</si>
  <si>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</si>
  <si>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</si>
  <si>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</si>
  <si>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</si>
  <si>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</si>
  <si>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</si>
  <si>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</si>
  <si>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</si>
  <si>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</si>
  <si>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</si>
  <si>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</si>
  <si>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</si>
  <si>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</si>
  <si>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</si>
  <si>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</si>
  <si>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</si>
  <si>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</si>
  <si>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</si>
  <si>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</si>
  <si>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</si>
  <si>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</si>
  <si>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</si>
  <si>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</si>
  <si>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</si>
  <si>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</si>
  <si>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</si>
  <si>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</si>
  <si>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</si>
  <si>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</si>
  <si>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</si>
  <si>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</si>
  <si>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</si>
  <si>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</si>
  <si>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</si>
  <si>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</si>
  <si>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</si>
  <si>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</si>
  <si>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</si>
  <si>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</si>
  <si>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</si>
  <si>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</si>
  <si>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</si>
  <si>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</si>
  <si>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</si>
  <si>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</si>
  <si>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</si>
  <si>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</si>
  <si>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</si>
  <si>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</si>
  <si>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</si>
  <si>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</si>
  <si>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</si>
  <si>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</si>
  <si>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</si>
  <si>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</si>
  <si>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</si>
  <si>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</si>
  <si>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</si>
  <si>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</si>
  <si>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</si>
  <si>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</si>
  <si>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</si>
  <si>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</si>
  <si>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</si>
  <si>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</si>
  <si>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</si>
  <si>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</si>
  <si>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</si>
  <si>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</si>
  <si>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</si>
  <si>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</si>
  <si>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</si>
  <si>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</si>
  <si>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</si>
  <si>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</si>
  <si>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</si>
  <si>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</si>
  <si>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</si>
  <si>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</si>
  <si>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</si>
  <si>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</si>
  <si>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</si>
  <si>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</si>
  <si>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</si>
  <si>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</si>
  <si>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</si>
  <si>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</si>
  <si>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</si>
  <si>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</si>
  <si>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</si>
  <si>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</si>
  <si>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</si>
  <si>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</si>
  <si>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</si>
  <si>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</si>
  <si>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</si>
  <si>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</si>
  <si>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</si>
  <si>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</si>
  <si>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</si>
  <si>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</si>
  <si>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</si>
  <si>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</si>
  <si>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</si>
  <si>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</si>
  <si>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</si>
  <si>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</si>
  <si>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</si>
  <si>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</si>
  <si>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</si>
  <si>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</si>
  <si>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</si>
  <si>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</si>
  <si>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</si>
  <si>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</si>
  <si>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</si>
  <si>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</si>
  <si>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</si>
  <si>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</si>
  <si>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</si>
  <si>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</si>
  <si>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</si>
  <si>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</si>
  <si>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</si>
  <si>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</si>
  <si>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</si>
  <si>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</si>
  <si>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</si>
  <si>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</si>
  <si>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</si>
  <si>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</si>
  <si>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</si>
  <si>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</si>
  <si>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</si>
  <si>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</si>
  <si>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</si>
  <si>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</si>
  <si>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</si>
  <si>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</si>
  <si>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</si>
  <si>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</si>
  <si>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</si>
  <si>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</si>
  <si>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</si>
  <si>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</si>
  <si>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</si>
  <si>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</si>
  <si>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</si>
  <si>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</si>
  <si>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</si>
  <si>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</si>
  <si>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</si>
  <si>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</si>
  <si>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</si>
  <si>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</si>
  <si>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</si>
  <si>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</si>
  <si>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</si>
  <si>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</si>
  <si>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</si>
  <si>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</si>
  <si>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</si>
  <si>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</si>
  <si>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</si>
  <si>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</si>
  <si>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</si>
  <si>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</si>
  <si>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</si>
  <si>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</si>
  <si>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</si>
  <si>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</si>
  <si>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</si>
  <si>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</si>
  <si>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</si>
  <si>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</si>
  <si>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</si>
  <si>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</si>
  <si>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</si>
  <si>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</si>
  <si>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</si>
  <si>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</si>
  <si>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</si>
  <si>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</si>
  <si>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</si>
  <si>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</si>
  <si>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</si>
  <si>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</si>
  <si>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</si>
  <si>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</si>
  <si>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</si>
  <si>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</si>
  <si>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</si>
  <si>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</si>
  <si>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</si>
  <si>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</si>
  <si>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</si>
  <si>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</si>
  <si>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</si>
  <si>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</si>
  <si>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</si>
  <si>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</si>
  <si>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</si>
  <si>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</si>
  <si>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</si>
  <si>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</si>
  <si>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</si>
  <si>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</si>
  <si>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</si>
  <si>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</si>
  <si>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</si>
  <si>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</si>
  <si>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</si>
  <si>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</si>
  <si>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</si>
  <si>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</si>
  <si>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</si>
  <si>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</si>
  <si>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</si>
  <si>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</si>
  <si>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</si>
  <si>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</si>
  <si>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</si>
  <si>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</si>
  <si>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</si>
  <si>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</si>
  <si>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</si>
  <si>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</si>
  <si>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</si>
  <si>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</si>
  <si>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</si>
  <si>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</si>
  <si>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</si>
  <si>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</si>
  <si>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</si>
  <si>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</si>
  <si>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</si>
  <si>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</si>
  <si>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</si>
  <si>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</si>
  <si>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</si>
  <si>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</si>
  <si>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</si>
  <si>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</si>
  <si>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</si>
  <si>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</si>
  <si>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</si>
  <si>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</si>
  <si>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</si>
  <si>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</si>
  <si>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</si>
  <si>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</si>
  <si>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</si>
  <si>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</si>
  <si>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</si>
  <si>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</si>
  <si>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</si>
  <si>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</si>
  <si>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</si>
  <si>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</si>
  <si>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</si>
  <si>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</si>
  <si>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</si>
  <si>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</si>
  <si>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</si>
  <si>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</si>
  <si>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</si>
  <si>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</si>
  <si>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</si>
  <si>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</si>
  <si>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</si>
  <si>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</si>
  <si>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</si>
  <si>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</si>
  <si>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</si>
  <si>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</si>
  <si>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</si>
  <si>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</si>
  <si>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</si>
  <si>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</si>
  <si>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</si>
  <si>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</si>
  <si>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</si>
  <si>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</si>
  <si>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</si>
  <si>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</si>
  <si>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</si>
  <si>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</si>
  <si>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</si>
  <si>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</si>
  <si>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</si>
  <si>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</si>
  <si>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</si>
  <si>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</si>
  <si>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</si>
  <si>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</si>
  <si>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</si>
  <si>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</si>
  <si>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</si>
  <si>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</si>
  <si>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</si>
  <si>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</si>
  <si>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</si>
  <si>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</si>
  <si>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</si>
  <si>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</si>
  <si>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</si>
  <si>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</si>
  <si>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</si>
  <si>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</si>
  <si>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</si>
  <si>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</si>
  <si>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</si>
  <si>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</si>
  <si>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</si>
  <si>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</si>
  <si>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</si>
  <si>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</si>
  <si>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</si>
  <si>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</si>
  <si>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</si>
  <si>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</si>
  <si>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</si>
  <si>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</si>
  <si>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</si>
  <si>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</si>
  <si>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</si>
  <si>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</si>
  <si>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</si>
  <si>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</si>
  <si>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</si>
  <si>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</si>
  <si>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</si>
  <si>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</si>
  <si>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</si>
  <si>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</si>
  <si>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</si>
  <si>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</si>
  <si>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</si>
  <si>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</si>
  <si>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</si>
  <si>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</si>
  <si>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</si>
  <si>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</si>
  <si>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</si>
  <si>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</si>
  <si>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</si>
  <si>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</si>
  <si>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</si>
  <si>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</si>
  <si>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</si>
  <si>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</si>
  <si>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</si>
  <si>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</si>
  <si>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</si>
  <si>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</si>
  <si>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</si>
  <si>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</si>
  <si>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</si>
  <si>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</si>
  <si>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</si>
  <si>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</si>
  <si>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</si>
  <si>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</si>
  <si>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</si>
  <si>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</si>
  <si>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</si>
  <si>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</si>
  <si>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</si>
  <si>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</si>
  <si>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</si>
  <si>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</si>
  <si>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</si>
  <si>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</si>
  <si>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</si>
  <si>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</si>
  <si>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</si>
  <si>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</si>
  <si>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</si>
  <si>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</si>
  <si>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</si>
  <si>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</si>
  <si>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</si>
  <si>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</si>
  <si>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</si>
  <si>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</si>
  <si>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</si>
  <si>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</si>
  <si>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</si>
  <si>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</si>
  <si>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</si>
  <si>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</si>
  <si>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</si>
  <si>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</si>
  <si>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</si>
  <si>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</si>
  <si>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</si>
  <si>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</si>
  <si>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</si>
  <si>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</si>
  <si>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</si>
  <si>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</si>
  <si>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</si>
  <si>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</si>
  <si>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</si>
  <si>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</si>
  <si>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</si>
  <si>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</si>
  <si>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</si>
  <si>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</si>
  <si>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</si>
  <si>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</si>
  <si>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</si>
  <si>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</si>
  <si>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</si>
  <si>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</si>
  <si>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</si>
  <si>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</si>
  <si>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</si>
  <si>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</si>
  <si>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</si>
  <si>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</si>
  <si>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</si>
  <si>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</si>
  <si>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</si>
  <si>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</si>
  <si>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</si>
  <si>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</si>
  <si>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</si>
  <si>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</si>
  <si>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</si>
  <si>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</si>
  <si>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</si>
  <si>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</si>
  <si>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</si>
  <si>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</si>
  <si>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</si>
  <si>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</si>
  <si>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</si>
  <si>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</si>
  <si>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</si>
  <si>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</si>
  <si>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</si>
  <si>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</si>
  <si>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</si>
  <si>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</si>
  <si>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</si>
  <si>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</si>
  <si>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</si>
  <si>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</si>
  <si>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</si>
  <si>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</si>
  <si>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</si>
  <si>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</si>
  <si>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</si>
  <si>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</si>
  <si>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</si>
  <si>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</si>
  <si>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</si>
  <si>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</si>
  <si>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</si>
  <si>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</si>
  <si>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</si>
  <si>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</si>
  <si>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</si>
  <si>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</si>
  <si>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</si>
  <si>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</si>
  <si>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</si>
  <si>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</si>
  <si>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</si>
  <si>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</si>
  <si>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</si>
  <si>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</si>
  <si>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</si>
  <si>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</si>
  <si>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</si>
  <si>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</si>
  <si>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</si>
  <si>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</si>
  <si>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</si>
  <si>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</si>
  <si>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</si>
  <si>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</si>
  <si>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</si>
  <si>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</si>
  <si>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</si>
  <si>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</si>
  <si>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</si>
  <si>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</si>
  <si>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</si>
  <si>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</si>
  <si>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</si>
  <si>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</si>
  <si>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</si>
  <si>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</si>
  <si>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</si>
  <si>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</si>
  <si>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</si>
  <si>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</si>
  <si>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</si>
  <si>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</si>
  <si>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</si>
  <si>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</si>
  <si>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</si>
  <si>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</si>
  <si>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</si>
  <si>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</si>
  <si>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</si>
  <si>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</si>
  <si>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</si>
  <si>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</si>
  <si>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</si>
  <si>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</si>
  <si>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</si>
  <si>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</si>
  <si>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</si>
  <si>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</si>
  <si>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</si>
  <si>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</si>
  <si>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</si>
  <si>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</si>
  <si>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</si>
  <si>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</si>
  <si>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</si>
  <si>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</si>
  <si>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</si>
  <si>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</si>
  <si>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</si>
  <si>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</si>
  <si>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</si>
  <si>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</si>
  <si>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</si>
  <si>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</si>
  <si>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</si>
  <si>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</si>
  <si>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</si>
  <si>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</si>
  <si>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</si>
  <si>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</si>
  <si>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</si>
  <si>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</si>
  <si>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</si>
  <si>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</si>
  <si>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</si>
  <si>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</si>
  <si>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</si>
  <si>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</si>
  <si>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</si>
  <si>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</si>
  <si>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</si>
  <si>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</si>
  <si>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</si>
  <si>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</si>
  <si>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</si>
  <si>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</si>
  <si>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</si>
  <si>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</si>
  <si>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</si>
  <si>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</si>
  <si>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</si>
  <si>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</si>
  <si>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</si>
  <si>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</si>
  <si>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</si>
  <si>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</si>
  <si>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</si>
  <si>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</si>
  <si>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</si>
  <si>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</si>
  <si>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</si>
  <si>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</si>
  <si>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</si>
  <si>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</si>
  <si>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</si>
  <si>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</si>
  <si>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</si>
  <si>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</si>
  <si>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</si>
  <si>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</si>
  <si>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</si>
  <si>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</si>
  <si>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</si>
  <si>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</si>
  <si>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</si>
  <si>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</si>
  <si>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</si>
  <si>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</si>
  <si>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</si>
  <si>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</si>
  <si>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</si>
  <si>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</si>
  <si>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</si>
  <si>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</si>
  <si>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</si>
  <si>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</si>
  <si>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</si>
  <si>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</si>
  <si>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</si>
  <si>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</si>
  <si>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</si>
  <si>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</si>
  <si>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</si>
  <si>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</si>
  <si>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</si>
  <si>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</si>
  <si>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</si>
  <si>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</si>
  <si>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</si>
  <si>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</si>
  <si>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</si>
  <si>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</si>
  <si>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</si>
  <si>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</si>
  <si>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</si>
  <si>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</si>
  <si>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</si>
  <si>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</si>
  <si>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</si>
  <si>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</si>
  <si>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</si>
  <si>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</si>
  <si>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</si>
  <si>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</si>
  <si>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</si>
  <si>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</si>
  <si>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</si>
  <si>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</si>
  <si>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</si>
  <si>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</si>
  <si>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</si>
  <si>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</si>
  <si>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</si>
  <si>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</si>
  <si>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</si>
  <si>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</si>
  <si>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</si>
  <si>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</si>
  <si>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</si>
  <si>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</si>
  <si>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</si>
  <si>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</si>
  <si>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</si>
  <si>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</si>
  <si>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</si>
  <si>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</si>
  <si>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</si>
  <si>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</si>
  <si>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</si>
  <si>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</si>
  <si>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</si>
  <si>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</si>
  <si>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</si>
  <si>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</si>
  <si>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</si>
  <si>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</si>
  <si>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</si>
  <si>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</si>
  <si>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</si>
  <si>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</si>
  <si>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</si>
  <si>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</si>
  <si>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</si>
  <si>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</si>
  <si>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</si>
  <si>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</si>
  <si>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</si>
  <si>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</si>
  <si>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</si>
  <si>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</si>
  <si>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</si>
  <si>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</si>
  <si>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</si>
  <si>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</si>
  <si>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</si>
  <si>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</si>
  <si>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</si>
  <si>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</si>
  <si>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</si>
  <si>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</si>
  <si>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</si>
  <si>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</si>
  <si>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</si>
  <si>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</si>
  <si>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</si>
  <si>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</si>
  <si>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</si>
  <si>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</si>
  <si>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</si>
  <si>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</si>
  <si>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</si>
  <si>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</si>
  <si>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</si>
  <si>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</si>
  <si>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</si>
  <si>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</si>
  <si>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</si>
  <si>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</si>
  <si>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</si>
  <si>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</si>
  <si>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</si>
  <si>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</si>
  <si>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</si>
  <si>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</si>
  <si>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</si>
  <si>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</si>
  <si>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</si>
  <si>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</si>
  <si>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</si>
  <si>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</si>
  <si>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</si>
  <si>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</si>
  <si>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</si>
  <si>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</si>
  <si>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</si>
  <si>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</si>
  <si>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</si>
  <si>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</si>
  <si>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</si>
  <si>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</si>
  <si>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</si>
  <si>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</si>
  <si>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</si>
  <si>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</si>
  <si>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</si>
  <si>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</si>
  <si>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</si>
  <si>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</si>
  <si>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</si>
  <si>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</si>
  <si>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</si>
  <si>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</si>
  <si>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</si>
  <si>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</si>
  <si>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</si>
  <si>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</si>
  <si>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</si>
  <si>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</si>
  <si>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</si>
  <si>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</si>
  <si>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</si>
  <si>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</si>
  <si>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</si>
  <si>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</si>
  <si>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</si>
  <si>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</si>
  <si>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</si>
  <si>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</si>
  <si>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</si>
  <si>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</si>
  <si>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</si>
  <si>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</si>
  <si>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</si>
  <si>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</si>
  <si>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</si>
  <si>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</si>
  <si>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</si>
  <si>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</si>
  <si>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</si>
  <si>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</si>
  <si>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</si>
  <si>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</si>
  <si>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</si>
  <si>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</si>
  <si>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</si>
  <si>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</si>
  <si>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</si>
  <si>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</si>
  <si>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</si>
  <si>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</si>
  <si>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</si>
  <si>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</si>
  <si>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</si>
  <si>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</si>
  <si>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</si>
  <si>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</si>
  <si>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</si>
  <si>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</si>
  <si>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</si>
  <si>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</si>
  <si>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</si>
  <si>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</si>
  <si>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</si>
  <si>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</si>
  <si>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</si>
  <si>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</si>
  <si>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</si>
  <si>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</si>
  <si>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</si>
  <si>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</si>
  <si>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</si>
  <si>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</si>
  <si>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</si>
  <si>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</si>
  <si>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</si>
  <si>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</si>
  <si>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</si>
  <si>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</si>
  <si>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</si>
  <si>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</si>
  <si>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</si>
  <si>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</si>
  <si>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</si>
  <si>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</si>
  <si>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</si>
  <si>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</si>
  <si>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</si>
  <si>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</si>
  <si>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</si>
  <si>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</si>
  <si>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</si>
  <si>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</si>
  <si>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</si>
  <si>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</si>
  <si>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</si>
  <si>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</si>
  <si>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</si>
  <si>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</si>
  <si>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</si>
  <si>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</si>
  <si>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</si>
  <si>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</si>
  <si>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</si>
  <si>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</si>
  <si>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</si>
  <si>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</si>
  <si>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</si>
  <si>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</si>
  <si>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</si>
  <si>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</si>
  <si>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</si>
  <si>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</si>
  <si>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</si>
  <si>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</si>
  <si>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</si>
  <si>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</si>
  <si>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</si>
  <si>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</si>
  <si>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</si>
  <si>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</si>
  <si>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</si>
  <si>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</si>
  <si>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</si>
  <si>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</si>
  <si>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</si>
  <si>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</si>
  <si>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</si>
  <si>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</si>
  <si>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</si>
  <si>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</si>
  <si>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</si>
  <si>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</si>
  <si>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</si>
  <si>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</si>
  <si>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</si>
  <si>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</si>
  <si>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</si>
  <si>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</si>
  <si>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</si>
  <si>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</si>
  <si>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</si>
  <si>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</si>
  <si>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</si>
  <si>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</si>
  <si>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</si>
  <si>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</si>
  <si>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</si>
  <si>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</si>
  <si>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</si>
  <si>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</si>
  <si>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</si>
  <si>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</si>
  <si>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</si>
  <si>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</si>
  <si>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</si>
  <si>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</si>
  <si>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</si>
  <si>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</si>
  <si>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</si>
  <si>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</si>
  <si>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</si>
  <si>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</si>
  <si>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</si>
  <si>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</si>
  <si>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</si>
  <si>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</si>
  <si>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</si>
  <si>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</si>
  <si>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</si>
  <si>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</si>
  <si>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</si>
  <si>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</si>
  <si>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</si>
  <si>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</si>
  <si>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</si>
  <si>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</si>
  <si>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</si>
  <si>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</si>
  <si>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</si>
  <si>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</si>
  <si>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</si>
  <si>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</si>
  <si>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</si>
  <si>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</si>
  <si>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</si>
  <si>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</si>
  <si>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</si>
  <si>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</si>
  <si>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</si>
  <si>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</si>
  <si>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</si>
  <si>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</si>
  <si>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</si>
  <si>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</si>
  <si>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</si>
  <si>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</si>
  <si>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</si>
  <si>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</si>
  <si>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</si>
  <si>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</si>
  <si>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</si>
  <si>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</si>
  <si>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</si>
  <si>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</si>
  <si>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</si>
  <si>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</si>
  <si>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</si>
  <si>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</si>
  <si>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</si>
  <si>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</si>
  <si>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</si>
  <si>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</si>
  <si>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</si>
  <si>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</si>
  <si>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</si>
  <si>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</si>
  <si>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</si>
  <si>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</si>
  <si>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</si>
  <si>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</si>
  <si>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</si>
  <si>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</si>
  <si>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</si>
  <si>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</si>
  <si>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</si>
  <si>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</si>
  <si>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</si>
  <si>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</si>
  <si>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</si>
  <si>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</si>
  <si>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</si>
  <si>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</si>
  <si>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</si>
  <si>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</si>
  <si>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</si>
  <si>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</si>
  <si>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</si>
  <si>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</si>
  <si>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</si>
  <si>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</si>
  <si>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</si>
  <si>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</si>
  <si>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</si>
  <si>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</si>
  <si>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</si>
  <si>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</si>
  <si>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</si>
  <si>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</si>
  <si>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</si>
  <si>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</si>
  <si>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</si>
  <si>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</si>
  <si>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</si>
  <si>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</si>
  <si>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</si>
  <si>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</si>
  <si>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</si>
  <si>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</si>
  <si>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</si>
  <si>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</si>
  <si>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</si>
  <si>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</si>
  <si>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</si>
  <si>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</si>
  <si>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</si>
  <si>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</si>
  <si>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</si>
  <si>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</si>
  <si>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</si>
  <si>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</si>
  <si>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</si>
  <si>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</si>
  <si>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</si>
  <si>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</si>
  <si>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</si>
  <si>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</si>
  <si>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</si>
  <si>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</si>
  <si>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</si>
  <si>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</si>
  <si>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</si>
  <si>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</si>
  <si>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</si>
  <si>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</si>
  <si>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</si>
  <si>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</si>
  <si>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</si>
  <si>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</si>
  <si>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</si>
  <si>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</si>
  <si>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</si>
  <si>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</si>
  <si>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</si>
  <si>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</si>
  <si>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</si>
  <si>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</si>
  <si>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</si>
  <si>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</si>
  <si>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</si>
  <si>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</si>
  <si>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</si>
  <si>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</si>
  <si>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</si>
  <si>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</si>
  <si>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</si>
  <si>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</si>
  <si>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</si>
  <si>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</si>
  <si>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</si>
  <si>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</si>
  <si>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</si>
  <si>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</si>
  <si>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</si>
  <si>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</si>
  <si>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</si>
  <si>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</si>
  <si>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</si>
  <si>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</si>
  <si>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</si>
  <si>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</si>
  <si>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</si>
  <si>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</si>
  <si>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</si>
  <si>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</si>
  <si>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</si>
  <si>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</si>
  <si>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</si>
  <si>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</si>
  <si>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</si>
  <si>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</si>
  <si>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</si>
  <si>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</si>
  <si>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</si>
  <si>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</si>
  <si>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</si>
  <si>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</si>
  <si>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</si>
  <si>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</si>
  <si>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</si>
  <si>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</si>
  <si>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</si>
  <si>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</si>
  <si>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</si>
  <si>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</si>
  <si>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</si>
  <si>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</si>
  <si>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</si>
  <si>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</si>
  <si>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</si>
  <si>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</si>
  <si>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</si>
  <si>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</si>
  <si>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</si>
  <si>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</si>
  <si>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</si>
  <si>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</si>
  <si>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</si>
  <si>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</si>
  <si>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</si>
  <si>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</si>
  <si>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</si>
  <si>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</si>
  <si>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</si>
  <si>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</si>
  <si>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</si>
  <si>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</si>
  <si>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</si>
  <si>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</si>
  <si>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</si>
  <si>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</si>
  <si>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</si>
  <si>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</si>
  <si>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</si>
  <si>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</si>
  <si>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</si>
  <si>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</si>
  <si>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</si>
  <si>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</si>
  <si>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</si>
  <si>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</si>
  <si>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</si>
  <si>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</si>
  <si>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</si>
  <si>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</si>
  <si>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</si>
  <si>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</si>
  <si>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</si>
  <si>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</si>
  <si>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</si>
  <si>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</si>
  <si>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</si>
  <si>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</si>
  <si>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</si>
  <si>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</si>
  <si>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</si>
  <si>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</si>
  <si>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</si>
  <si>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</si>
  <si>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</si>
  <si>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</si>
  <si>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</si>
  <si>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</si>
  <si>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</si>
  <si>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</si>
  <si>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</si>
  <si>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</si>
  <si>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</si>
  <si>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</si>
  <si>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</si>
  <si>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</si>
  <si>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</si>
  <si>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</si>
  <si>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</si>
  <si>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</si>
  <si>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</si>
  <si>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</si>
  <si>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</si>
  <si>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</si>
  <si>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</si>
  <si>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</si>
  <si>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</si>
  <si>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</si>
  <si>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</si>
  <si>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</si>
  <si>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</si>
  <si>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</si>
  <si>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</si>
  <si>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</si>
  <si>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</si>
  <si>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</si>
  <si>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</si>
  <si>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</si>
  <si>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</si>
  <si>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</si>
  <si>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</si>
  <si>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</si>
  <si>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</si>
  <si>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</si>
  <si>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</si>
  <si>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</si>
  <si>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</si>
  <si>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</si>
  <si>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</si>
  <si>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</si>
  <si>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</si>
  <si>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</si>
  <si>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</si>
  <si>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</si>
  <si>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</si>
  <si>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</si>
  <si>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</si>
  <si>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</si>
  <si>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</si>
  <si>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</si>
  <si>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</si>
  <si>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</si>
  <si>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</si>
  <si>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</si>
  <si>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</si>
  <si>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</si>
  <si>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</si>
  <si>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</si>
  <si>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</si>
  <si>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</si>
  <si>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</si>
  <si>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</si>
  <si>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</si>
  <si>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</si>
  <si>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</si>
  <si>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</si>
  <si>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</si>
  <si>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</si>
  <si>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</si>
  <si>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</si>
  <si>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</si>
  <si>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</si>
  <si>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</si>
  <si>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</si>
  <si>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</si>
  <si>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</si>
  <si>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</si>
  <si>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</si>
  <si>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</si>
  <si>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</si>
  <si>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</si>
  <si>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</si>
  <si>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</si>
  <si>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</si>
  <si>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</si>
  <si>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</si>
  <si>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</si>
  <si>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</si>
  <si>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</si>
  <si>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</si>
  <si>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</si>
  <si>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</si>
  <si>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</si>
  <si>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</si>
  <si>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</si>
  <si>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</si>
  <si>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</si>
  <si>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</si>
  <si>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</si>
  <si>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</si>
  <si>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</si>
  <si>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</si>
  <si>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</si>
  <si>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</si>
  <si>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</si>
  <si>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</si>
  <si>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</si>
  <si>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</si>
  <si>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</si>
  <si>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</si>
  <si>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</si>
  <si>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</si>
  <si>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</si>
  <si>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</si>
  <si>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</si>
  <si>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</si>
  <si>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</si>
  <si>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</si>
  <si>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</si>
  <si>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</si>
  <si>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</si>
  <si>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</si>
  <si>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</si>
  <si>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</si>
  <si>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</si>
  <si>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</si>
  <si>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</si>
  <si>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</si>
  <si>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</si>
  <si>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</si>
  <si>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</si>
  <si>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</si>
  <si>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</si>
  <si>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</si>
  <si>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</si>
  <si>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</si>
  <si>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</si>
  <si>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</si>
  <si>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</si>
  <si>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</si>
  <si>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</si>
  <si>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</si>
  <si>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</si>
  <si>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</si>
  <si>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</si>
  <si>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</si>
  <si>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</si>
  <si>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</si>
  <si>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</si>
  <si>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</si>
  <si>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</si>
  <si>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</si>
  <si>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</si>
  <si>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</si>
  <si>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</si>
  <si>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</si>
  <si>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</si>
  <si>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</si>
  <si>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</si>
  <si>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</si>
  <si>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</si>
  <si>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</si>
  <si>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</si>
  <si>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</si>
  <si>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</si>
  <si>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</si>
  <si>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</si>
  <si>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</si>
  <si>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</si>
  <si>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</si>
  <si>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</si>
  <si>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</si>
  <si>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</si>
  <si>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</si>
  <si>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</si>
  <si>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</si>
  <si>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</si>
  <si>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</si>
  <si>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</si>
  <si>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</si>
  <si>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</si>
  <si>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</si>
  <si>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</si>
  <si>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</si>
  <si>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</si>
  <si>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</si>
  <si>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</si>
  <si>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</si>
  <si>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</si>
  <si>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</si>
  <si>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</si>
  <si>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</si>
  <si>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</si>
  <si>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</si>
  <si>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</si>
  <si>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</si>
  <si>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</si>
  <si>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</si>
  <si>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</si>
  <si>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</si>
  <si>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</si>
  <si>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</si>
  <si>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</si>
  <si>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</si>
  <si>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</si>
  <si>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</si>
  <si>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</si>
  <si>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</si>
  <si>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</si>
  <si>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</si>
  <si>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</si>
  <si>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</si>
  <si>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</si>
  <si>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</si>
  <si>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</si>
  <si>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</si>
  <si>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</si>
  <si>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</si>
  <si>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</si>
  <si>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</si>
  <si>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</si>
  <si>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</si>
  <si>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</si>
  <si>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</si>
  <si>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</si>
  <si>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</si>
  <si>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</si>
  <si>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</si>
  <si>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</si>
  <si>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</si>
  <si>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</si>
  <si>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</si>
  <si>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</si>
  <si>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</si>
  <si>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</si>
  <si>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</si>
  <si>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</si>
  <si>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</si>
  <si>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</si>
  <si>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</si>
  <si>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</si>
  <si>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</si>
  <si>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</si>
  <si>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</si>
  <si>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</si>
  <si>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</si>
  <si>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</si>
  <si>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</si>
  <si>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</si>
  <si>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</si>
  <si>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</si>
  <si>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</si>
  <si>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</si>
  <si>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</si>
  <si>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</si>
  <si>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</si>
  <si>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</si>
  <si>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</si>
  <si>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</si>
  <si>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</si>
  <si>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</si>
  <si>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</si>
  <si>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</si>
  <si>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</si>
  <si>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</si>
  <si>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</si>
  <si>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</si>
  <si>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</si>
  <si>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</si>
  <si>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</si>
  <si>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</si>
  <si>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</si>
  <si>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</si>
  <si>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</si>
  <si>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</si>
  <si>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</si>
  <si>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</si>
  <si>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</si>
  <si>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</si>
  <si>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</si>
  <si>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</si>
  <si>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</si>
  <si>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</si>
  <si>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</si>
  <si>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</si>
  <si>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</si>
  <si>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</si>
  <si>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</si>
  <si>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</si>
  <si>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</si>
  <si>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</si>
  <si>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</si>
  <si>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</si>
  <si>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</si>
  <si>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</si>
  <si>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</si>
  <si>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</si>
  <si>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</si>
  <si>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</si>
  <si>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</si>
  <si>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</si>
  <si>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</si>
  <si>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</si>
  <si>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</si>
  <si>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</si>
  <si>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</si>
  <si>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</si>
  <si>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</si>
  <si>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</si>
  <si>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</si>
  <si>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</si>
  <si>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</si>
  <si>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</si>
  <si>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</si>
  <si>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</si>
  <si>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</si>
  <si>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</si>
  <si>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</si>
  <si>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</si>
  <si>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</si>
  <si>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</si>
  <si>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</si>
  <si>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</si>
  <si>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</si>
  <si>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</si>
  <si>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</si>
  <si>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</si>
  <si>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</si>
  <si>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</si>
  <si>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</si>
  <si>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</si>
  <si>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</si>
  <si>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</si>
  <si>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</si>
  <si>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</si>
  <si>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</si>
  <si>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</si>
  <si>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</si>
  <si>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</si>
  <si>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</si>
  <si>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</si>
  <si>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</si>
  <si>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</si>
  <si>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</si>
  <si>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</si>
  <si>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</si>
  <si>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</si>
  <si>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</si>
  <si>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</si>
  <si>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</si>
  <si>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</si>
  <si>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</si>
  <si>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</si>
  <si>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</si>
  <si>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</si>
  <si>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</si>
  <si>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</si>
  <si>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</si>
  <si>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</si>
  <si>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</si>
  <si>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</si>
  <si>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</si>
  <si>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</si>
  <si>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</si>
  <si>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</si>
  <si>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</si>
  <si>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</si>
  <si>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</si>
  <si>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</si>
  <si>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</si>
  <si>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</si>
  <si>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</si>
  <si>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</si>
  <si>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</si>
  <si>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</si>
  <si>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</si>
  <si>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</si>
  <si>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</si>
  <si>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</si>
  <si>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</si>
  <si>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</si>
  <si>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</si>
  <si>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</si>
  <si>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</si>
  <si>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</si>
  <si>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</si>
  <si>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</si>
  <si>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</si>
  <si>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</si>
  <si>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</si>
  <si>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</si>
  <si>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</si>
  <si>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</si>
  <si>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</si>
  <si>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</si>
  <si>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</si>
  <si>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</si>
  <si>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</si>
  <si>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</si>
  <si>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</si>
  <si>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</si>
  <si>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</si>
  <si>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</si>
  <si>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</si>
  <si>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</si>
  <si>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</si>
  <si>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</si>
  <si>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</si>
  <si>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</si>
  <si>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</si>
  <si>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</si>
  <si>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</si>
  <si>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</si>
  <si>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</si>
  <si>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</si>
  <si>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</si>
  <si>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</si>
  <si>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</si>
  <si>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</si>
  <si>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</si>
  <si>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</si>
  <si>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</si>
  <si>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</si>
  <si>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</si>
  <si>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</si>
  <si>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</si>
  <si>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</si>
  <si>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</si>
  <si>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</si>
  <si>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</si>
  <si>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</si>
  <si>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</si>
  <si>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</si>
  <si>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</si>
  <si>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</si>
  <si>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</si>
  <si>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</si>
  <si>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</si>
  <si>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</si>
  <si>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</si>
  <si>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</si>
  <si>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</si>
  <si>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</si>
  <si>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</si>
  <si>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</si>
  <si>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</si>
  <si>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</si>
  <si>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</si>
  <si>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</si>
  <si>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</si>
  <si>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</si>
  <si>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</si>
  <si>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</si>
  <si>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</si>
  <si>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</si>
  <si>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</si>
  <si>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</si>
  <si>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</si>
  <si>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</si>
  <si>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</si>
  <si>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</si>
  <si>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</si>
  <si>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</si>
  <si>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</si>
  <si>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</si>
  <si>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</si>
  <si>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</si>
  <si>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</si>
  <si>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</si>
  <si>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</si>
  <si>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</si>
  <si>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</si>
  <si>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</si>
  <si>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</si>
  <si>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</si>
  <si>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</si>
  <si>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</si>
  <si>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</si>
  <si>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</si>
  <si>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</si>
  <si>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</si>
  <si>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</si>
  <si>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</si>
  <si>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</si>
  <si>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</si>
  <si>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</si>
  <si>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</si>
  <si>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</si>
  <si>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</si>
  <si>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</si>
  <si>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</si>
  <si>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</si>
  <si>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</si>
  <si>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</si>
  <si>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</si>
  <si>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</si>
  <si>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</si>
  <si>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</si>
  <si>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</si>
  <si>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</si>
  <si>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</si>
  <si>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</si>
  <si>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</si>
  <si>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</si>
  <si>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</si>
  <si>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</si>
  <si>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</si>
  <si>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</si>
  <si>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</si>
  <si>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</si>
  <si>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</si>
  <si>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</si>
  <si>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</si>
  <si>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</si>
  <si>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</si>
  <si>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</si>
  <si>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</si>
  <si>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</si>
  <si>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</si>
  <si>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</si>
  <si>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</si>
  <si>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</si>
  <si>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</si>
  <si>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</si>
  <si>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</si>
  <si>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</si>
  <si>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</si>
  <si>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</si>
  <si>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</si>
  <si>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</si>
  <si>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</si>
  <si>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</si>
  <si>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</si>
  <si>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</si>
  <si>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</si>
  <si>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</si>
  <si>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</si>
  <si>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</si>
  <si>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</si>
  <si>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</si>
  <si>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</si>
  <si>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</si>
  <si>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</si>
  <si>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</si>
  <si>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</si>
  <si>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</si>
  <si>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</si>
  <si>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</si>
  <si>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</si>
  <si>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</si>
  <si>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</si>
  <si>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</si>
  <si>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</si>
  <si>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</si>
  <si>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</si>
  <si>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</si>
  <si>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</si>
  <si>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</si>
  <si>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</si>
  <si>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</si>
  <si>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</si>
  <si>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</si>
  <si>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</si>
  <si>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</si>
  <si>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</si>
  <si>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</si>
  <si>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</si>
  <si>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</si>
  <si>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</si>
  <si>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</si>
  <si>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</si>
  <si>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</si>
  <si>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</si>
  <si>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</si>
  <si>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</si>
  <si>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</si>
  <si>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</si>
  <si>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</si>
  <si>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</si>
  <si>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</si>
  <si>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</si>
  <si>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</si>
  <si>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</si>
  <si>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</si>
  <si>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</si>
  <si>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</si>
  <si>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</si>
  <si>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</si>
  <si>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</si>
  <si>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</si>
  <si>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</si>
  <si>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</si>
  <si>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</si>
  <si>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</si>
  <si>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</si>
  <si>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</si>
  <si>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</si>
  <si>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</si>
  <si>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</si>
  <si>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</si>
  <si>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</si>
  <si>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</si>
  <si>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</si>
  <si>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</si>
  <si>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</si>
  <si>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</si>
  <si>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</si>
  <si>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</si>
  <si>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</si>
  <si>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</si>
  <si>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</si>
  <si>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</si>
  <si>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</si>
  <si>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</si>
  <si>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</si>
  <si>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</si>
  <si>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</si>
  <si>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</si>
  <si>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</si>
  <si>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</si>
  <si>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</si>
  <si>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</si>
  <si>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</si>
  <si>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</si>
  <si>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</si>
  <si>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</si>
  <si>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</si>
  <si>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</si>
  <si>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</si>
  <si>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</si>
  <si>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</si>
  <si>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</si>
  <si>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</si>
  <si>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</si>
  <si>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</si>
  <si>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</si>
  <si>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</si>
  <si>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</si>
  <si>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</si>
  <si>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</si>
  <si>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</si>
  <si>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</si>
  <si>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</si>
  <si>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</si>
  <si>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</si>
  <si>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</si>
  <si>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</si>
  <si>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</si>
  <si>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</si>
  <si>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</si>
  <si>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</si>
  <si>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</si>
  <si>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</si>
  <si>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</si>
  <si>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</si>
  <si>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</si>
  <si>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</si>
  <si>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</si>
  <si>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</si>
  <si>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</si>
  <si>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</si>
  <si>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</si>
  <si>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</si>
  <si>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</si>
  <si>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</si>
  <si>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</si>
  <si>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</si>
  <si>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</si>
  <si>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</si>
  <si>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</si>
  <si>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</si>
  <si>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</si>
  <si>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</si>
  <si>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</si>
  <si>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</si>
  <si>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</si>
  <si>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</si>
  <si>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</si>
  <si>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</si>
  <si>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</si>
  <si>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</si>
  <si>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</si>
  <si>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</si>
  <si>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</si>
  <si>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</si>
  <si>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</si>
  <si>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</si>
  <si>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</si>
  <si>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</si>
  <si>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</si>
  <si>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</si>
  <si>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</si>
  <si>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</si>
  <si>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</si>
  <si>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</si>
  <si>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</si>
  <si>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</si>
  <si>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</si>
  <si>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</si>
  <si>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</si>
  <si>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</si>
  <si>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</si>
  <si>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</si>
  <si>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</si>
  <si>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</si>
  <si>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</si>
  <si>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</si>
  <si>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</si>
  <si>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</si>
  <si>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</si>
  <si>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</si>
  <si>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</si>
  <si>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</si>
  <si>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</si>
  <si>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</si>
  <si>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</si>
  <si>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</si>
  <si>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</si>
  <si>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</si>
  <si>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</si>
  <si>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</si>
  <si>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</si>
  <si>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</si>
  <si>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</si>
  <si>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</si>
  <si>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</si>
  <si>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</si>
  <si>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</si>
  <si>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</si>
  <si>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</si>
  <si>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</si>
  <si>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</si>
  <si>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</si>
  <si>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</si>
  <si>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</si>
  <si>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</si>
  <si>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</si>
  <si>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</si>
  <si>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</si>
  <si>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</si>
  <si>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</si>
  <si>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</si>
  <si>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</si>
  <si>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</si>
  <si>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</si>
  <si>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</si>
  <si>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</si>
  <si>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</si>
  <si>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</si>
  <si>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</si>
  <si>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</si>
  <si>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</si>
  <si>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</si>
  <si>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</si>
  <si>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</si>
  <si>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</si>
  <si>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</si>
  <si>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</si>
  <si>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</si>
  <si>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</si>
  <si>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</si>
  <si>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</si>
  <si>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</si>
  <si>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</si>
  <si>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</si>
  <si>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</si>
  <si>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</si>
  <si>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</si>
  <si>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</si>
  <si>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</si>
  <si>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</si>
  <si>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</si>
  <si>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</si>
  <si>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</si>
  <si>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</si>
  <si>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</si>
  <si>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</si>
  <si>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</si>
  <si>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</si>
  <si>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</si>
  <si>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</si>
  <si>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</si>
  <si>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</si>
  <si>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</si>
  <si>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</si>
  <si>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</si>
  <si>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</si>
  <si>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</si>
  <si>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</si>
  <si>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</si>
  <si>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</si>
  <si>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</si>
  <si>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</si>
  <si>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</si>
  <si>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</si>
  <si>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</si>
  <si>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</si>
  <si>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</si>
  <si>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</si>
  <si>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</si>
  <si>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</si>
  <si>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</si>
  <si>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</si>
  <si>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</si>
  <si>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</si>
  <si>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</si>
  <si>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</si>
  <si>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</si>
  <si>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</si>
  <si>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</si>
  <si>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</si>
  <si>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</si>
  <si>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</si>
  <si>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</si>
  <si>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</si>
  <si>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</si>
  <si>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</si>
  <si>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</si>
  <si>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</si>
  <si>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</si>
  <si>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</si>
  <si>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</si>
  <si>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</si>
  <si>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</si>
  <si>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</si>
  <si>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</si>
  <si>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</si>
  <si>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</si>
  <si>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</si>
  <si>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</si>
  <si>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</si>
  <si>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</si>
  <si>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</si>
  <si>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</si>
  <si>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</si>
  <si>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</si>
  <si>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</si>
  <si>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</si>
  <si>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</si>
  <si>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</si>
  <si>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</si>
  <si>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</si>
  <si>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</si>
  <si>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</si>
  <si>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</si>
  <si>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</si>
  <si>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</si>
  <si>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</si>
  <si>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</si>
  <si>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</si>
  <si>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</si>
  <si>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</si>
  <si>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</si>
  <si>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</si>
  <si>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</si>
  <si>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</si>
  <si>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</si>
  <si>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</si>
  <si>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</si>
  <si>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</si>
  <si>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</si>
  <si>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</si>
  <si>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</si>
  <si>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</si>
  <si>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</si>
  <si>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</si>
  <si>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</si>
  <si>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</si>
  <si>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</si>
  <si>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</si>
  <si>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</si>
  <si>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</si>
  <si>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</si>
  <si>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</si>
  <si>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</si>
  <si>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</si>
  <si>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</si>
  <si>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</si>
  <si>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</si>
  <si>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</si>
  <si>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</si>
  <si>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</si>
  <si>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</si>
  <si>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</si>
  <si>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</si>
  <si>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</si>
  <si>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</si>
  <si>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</si>
  <si>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</si>
  <si>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</si>
  <si>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</si>
  <si>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</si>
  <si>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</si>
  <si>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</si>
  <si>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</si>
  <si>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</si>
  <si>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</si>
  <si>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</si>
  <si>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</si>
  <si>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</si>
  <si>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</si>
  <si>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</si>
  <si>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</si>
  <si>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</si>
  <si>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</si>
  <si>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</si>
  <si>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</si>
  <si>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</si>
  <si>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</si>
  <si>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</si>
  <si>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</si>
  <si>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</si>
  <si>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</si>
  <si>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</si>
  <si>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</si>
  <si>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</si>
  <si>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</si>
  <si>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</si>
  <si>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</si>
  <si>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</si>
  <si>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</si>
  <si>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</si>
  <si>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</si>
  <si>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</si>
  <si>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</si>
  <si>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</si>
  <si>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</si>
  <si>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</si>
  <si>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</si>
  <si>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</si>
  <si>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</si>
  <si>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</si>
  <si>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</si>
  <si>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</si>
  <si>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</si>
  <si>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</si>
  <si>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</si>
  <si>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</si>
  <si>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</si>
  <si>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</si>
  <si>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</si>
  <si>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</si>
  <si>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</si>
  <si>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</si>
  <si>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</si>
  <si>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</si>
  <si>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</si>
  <si>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</si>
  <si>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</si>
  <si>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</si>
  <si>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</si>
  <si>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</si>
  <si>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</si>
  <si>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</si>
  <si>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</si>
  <si>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</si>
  <si>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</si>
  <si>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</si>
  <si>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</si>
  <si>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</si>
  <si>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</si>
  <si>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</si>
  <si>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</si>
  <si>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</si>
  <si>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</si>
  <si>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</si>
  <si>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</si>
  <si>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</si>
  <si>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</si>
  <si>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</si>
  <si>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</si>
  <si>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</si>
  <si>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</si>
  <si>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</si>
  <si>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</si>
  <si>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</si>
  <si>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</si>
  <si>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</si>
  <si>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</si>
  <si>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</si>
  <si>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</si>
  <si>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</si>
  <si>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</si>
  <si>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</si>
  <si>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</si>
  <si>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</si>
  <si>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</si>
  <si>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</si>
  <si>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</si>
  <si>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</si>
  <si>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</si>
  <si>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</si>
  <si>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</si>
  <si>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</si>
  <si>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</si>
  <si>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</si>
  <si>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</si>
  <si>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</si>
  <si>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</si>
  <si>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</si>
  <si>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</si>
  <si>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</si>
  <si>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</si>
  <si>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</si>
  <si>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</si>
  <si>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</si>
  <si>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</si>
  <si>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</si>
  <si>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</si>
  <si>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</si>
  <si>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</si>
  <si>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</si>
  <si>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</si>
  <si>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</si>
  <si>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</si>
  <si>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</si>
  <si>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</si>
  <si>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</si>
  <si>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</si>
  <si>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</si>
  <si>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</si>
  <si>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</si>
  <si>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</si>
  <si>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</si>
  <si>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</si>
  <si>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</si>
  <si>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</si>
  <si>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</si>
  <si>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</si>
  <si>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</si>
  <si>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</si>
  <si>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</si>
  <si>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</si>
  <si>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</si>
  <si>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</si>
  <si>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</si>
  <si>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</si>
  <si>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</si>
  <si>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</si>
  <si>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</si>
  <si>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</si>
  <si>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</si>
  <si>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</si>
  <si>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</si>
  <si>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</si>
  <si>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</si>
  <si>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</si>
  <si>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</si>
  <si>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</si>
  <si>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</si>
  <si>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</si>
  <si>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</si>
  <si>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</si>
  <si>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</si>
  <si>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</si>
  <si>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</si>
  <si>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</si>
  <si>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</si>
  <si>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</si>
  <si>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</si>
  <si>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</si>
  <si>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</si>
  <si>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</si>
  <si>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</si>
  <si>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</si>
  <si>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</si>
  <si>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</si>
  <si>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</si>
  <si>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</si>
  <si>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</si>
  <si>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</si>
  <si>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</si>
  <si>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</si>
  <si>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</si>
  <si>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</si>
  <si>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</si>
  <si>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</si>
  <si>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</si>
  <si>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</si>
  <si>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</si>
  <si>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</si>
  <si>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</si>
  <si>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</si>
  <si>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</si>
  <si>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</si>
  <si>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</si>
  <si>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</si>
  <si>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</si>
  <si>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</si>
  <si>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</si>
  <si>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</si>
  <si>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</si>
  <si>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</si>
  <si>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</si>
  <si>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</si>
  <si>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</si>
  <si>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</si>
  <si>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</si>
  <si>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</si>
  <si>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</si>
  <si>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</si>
  <si>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</si>
  <si>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</si>
  <si>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</si>
  <si>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</si>
  <si>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</si>
  <si>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</si>
  <si>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</si>
  <si>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</si>
  <si>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</si>
  <si>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</si>
  <si>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</si>
  <si>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</si>
  <si>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</si>
  <si>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</si>
  <si>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</si>
  <si>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</si>
  <si>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</si>
  <si>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</si>
  <si>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</si>
  <si>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</si>
  <si>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</si>
  <si>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</si>
  <si>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</si>
  <si>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</si>
  <si>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</si>
  <si>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</si>
  <si>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</si>
  <si>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</si>
  <si>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</si>
  <si>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</si>
  <si>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</si>
  <si>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</si>
  <si>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</si>
  <si>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</si>
  <si>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</si>
  <si>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</si>
  <si>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</si>
  <si>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</si>
  <si>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</si>
  <si>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</si>
  <si>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</si>
  <si>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</si>
  <si>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</si>
  <si>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</si>
  <si>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</si>
  <si>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</si>
  <si>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</si>
  <si>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</si>
  <si>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</si>
  <si>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</si>
  <si>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</si>
  <si>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</si>
  <si>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</si>
  <si>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</si>
  <si>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</si>
  <si>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</si>
  <si>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</si>
  <si>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</si>
  <si>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</si>
  <si>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</si>
  <si>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</si>
  <si>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</si>
  <si>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</si>
  <si>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</si>
  <si>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</si>
  <si>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</si>
  <si>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</si>
  <si>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</si>
  <si>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</si>
  <si>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</si>
  <si>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</si>
  <si>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</si>
  <si>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</si>
  <si>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</si>
  <si>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</si>
  <si>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</si>
  <si>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</si>
  <si>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</si>
  <si>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</si>
  <si>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</si>
  <si>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</si>
  <si>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</si>
  <si>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</si>
  <si>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</si>
  <si>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</si>
  <si>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</si>
  <si>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</si>
  <si>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</si>
  <si>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</si>
  <si>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</si>
  <si>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</si>
  <si>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</si>
  <si>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</si>
  <si>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</si>
  <si>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</si>
  <si>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</si>
  <si>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</si>
  <si>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</si>
  <si>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</si>
  <si>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</si>
  <si>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</si>
  <si>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</si>
  <si>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</si>
  <si>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</si>
  <si>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</si>
  <si>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</si>
  <si>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</si>
  <si>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</si>
  <si>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</si>
  <si>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</si>
  <si>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</si>
  <si>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</si>
  <si>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</si>
  <si>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</si>
  <si>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</si>
  <si>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</si>
  <si>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</si>
  <si>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</si>
  <si>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</si>
  <si>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</si>
  <si>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</si>
  <si>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</si>
  <si>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</si>
  <si>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</si>
  <si>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</si>
  <si>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</si>
  <si>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</si>
  <si>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</si>
  <si>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</si>
  <si>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</si>
  <si>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</si>
  <si>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</si>
  <si>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</si>
  <si>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</si>
  <si>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</si>
  <si>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</si>
  <si>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</si>
  <si>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</si>
  <si>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</si>
  <si>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</si>
  <si>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</si>
  <si>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</si>
  <si>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</si>
  <si>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</si>
  <si>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</si>
  <si>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</si>
  <si>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</si>
  <si>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</si>
  <si>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</si>
  <si>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</si>
  <si>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</si>
  <si>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</si>
  <si>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</si>
  <si>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</si>
  <si>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</si>
  <si>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</si>
  <si>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</si>
  <si>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</si>
  <si>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</si>
  <si>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</si>
  <si>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</si>
  <si>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</si>
  <si>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</si>
  <si>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</si>
  <si>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</si>
  <si>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</si>
  <si>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</si>
  <si>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</si>
  <si>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</si>
  <si>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</si>
  <si>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</si>
  <si>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</si>
  <si>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</si>
  <si>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</si>
  <si>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</si>
  <si>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</si>
  <si>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</si>
  <si>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</si>
  <si>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</si>
  <si>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</si>
  <si>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</si>
  <si>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</si>
  <si>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</si>
  <si>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</si>
  <si>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</si>
  <si>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</si>
  <si>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</si>
  <si>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</si>
  <si>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</si>
  <si>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</si>
  <si>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</si>
  <si>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</si>
  <si>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</si>
  <si>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</si>
  <si>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</si>
  <si>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</si>
  <si>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</si>
  <si>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</si>
  <si>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</si>
  <si>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</si>
  <si>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</si>
  <si>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</si>
  <si>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</si>
  <si>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</si>
  <si>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</si>
  <si>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</si>
  <si>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</si>
  <si>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</si>
  <si>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</si>
  <si>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</si>
  <si>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</si>
  <si>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</si>
  <si>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</si>
  <si>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</si>
  <si>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</si>
  <si>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</si>
  <si>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</si>
  <si>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</si>
  <si>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</si>
  <si>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</si>
  <si>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</si>
  <si>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</si>
  <si>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</si>
  <si>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</si>
  <si>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</si>
  <si>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</si>
  <si>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</si>
  <si>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</si>
  <si>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</si>
  <si>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</si>
  <si>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</si>
  <si>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</si>
  <si>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</si>
  <si>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</si>
  <si>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</si>
  <si>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</si>
  <si>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</si>
  <si>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</si>
  <si>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</si>
  <si>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</si>
  <si>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</si>
  <si>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</si>
  <si>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</si>
  <si>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</si>
  <si>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</si>
  <si>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</si>
  <si>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</si>
  <si>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</si>
  <si>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</si>
  <si>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</si>
  <si>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</si>
  <si>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</si>
  <si>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</si>
  <si>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</si>
  <si>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</si>
  <si>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</si>
  <si>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</si>
  <si>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</si>
  <si>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</si>
  <si>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</si>
  <si>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</si>
  <si>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</si>
  <si>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</si>
  <si>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</si>
  <si>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</si>
  <si>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</si>
  <si>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</si>
  <si>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</si>
  <si>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</si>
  <si>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</si>
  <si>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</si>
  <si>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</si>
  <si>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</si>
  <si>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</si>
  <si>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</si>
  <si>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</si>
  <si>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</si>
  <si>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</si>
  <si>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</si>
  <si>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</si>
  <si>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</si>
  <si>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</si>
  <si>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</si>
  <si>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</si>
  <si>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</si>
  <si>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</si>
  <si>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</si>
  <si>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</si>
  <si>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</si>
  <si>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</si>
  <si>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</si>
  <si>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</si>
  <si>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</si>
  <si>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</si>
  <si>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</si>
  <si>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</si>
  <si>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</si>
  <si>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</si>
  <si>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</si>
  <si>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</si>
  <si>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</si>
  <si>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</si>
  <si>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</si>
  <si>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</si>
  <si>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</si>
  <si>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</si>
  <si>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</si>
  <si>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</si>
  <si>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</si>
  <si>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</si>
  <si>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</si>
  <si>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</si>
  <si>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</si>
  <si>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</si>
  <si>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</si>
  <si>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</si>
  <si>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</si>
  <si>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</si>
  <si>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</si>
  <si>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</si>
  <si>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</si>
  <si>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</si>
  <si>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</si>
  <si>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</si>
  <si>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</si>
  <si>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</si>
  <si>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</si>
  <si>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</si>
  <si>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</si>
  <si>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</si>
  <si>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</si>
  <si>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</si>
  <si>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</si>
  <si>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</si>
  <si>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</si>
  <si>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</si>
  <si>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</si>
  <si>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</si>
  <si>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</si>
  <si>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</si>
  <si>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</si>
  <si>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</si>
  <si>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</si>
  <si>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</si>
  <si>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</si>
  <si>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</si>
  <si>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</si>
  <si>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</si>
  <si>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</si>
  <si>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</si>
  <si>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</si>
  <si>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</si>
  <si>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</si>
  <si>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</si>
  <si>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</si>
  <si>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</si>
  <si>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</si>
  <si>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</si>
  <si>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</si>
  <si>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</si>
  <si>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</si>
  <si>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</si>
  <si>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</si>
  <si>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</si>
  <si>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</si>
  <si>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</si>
  <si>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</si>
  <si>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</si>
  <si>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</si>
  <si>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</si>
  <si>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</si>
  <si>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</si>
  <si>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</si>
  <si>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</si>
  <si>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</si>
  <si>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</si>
  <si>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</si>
  <si>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</si>
  <si>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</si>
  <si>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</si>
  <si>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</si>
  <si>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</si>
  <si>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</si>
  <si>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</si>
  <si>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</si>
  <si>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</si>
  <si>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</si>
  <si>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</si>
  <si>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</si>
  <si>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</si>
  <si>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</si>
  <si>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</si>
  <si>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</si>
  <si>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</si>
  <si>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</si>
  <si>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</si>
  <si>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</si>
  <si>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</si>
  <si>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</si>
  <si>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</si>
  <si>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</si>
  <si>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</si>
  <si>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</si>
  <si>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</si>
  <si>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</si>
  <si>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</si>
  <si>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</si>
  <si>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</si>
  <si>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</si>
  <si>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</si>
  <si>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</si>
  <si>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</si>
  <si>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</si>
  <si>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</si>
  <si>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</si>
  <si>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</si>
  <si>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</si>
  <si>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</si>
  <si>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</si>
  <si>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</si>
  <si>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</si>
  <si>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</si>
  <si>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</si>
  <si>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</si>
  <si>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</si>
  <si>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</si>
  <si>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</si>
  <si>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</si>
  <si>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</si>
  <si>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</si>
  <si>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</si>
  <si>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</si>
  <si>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</si>
  <si>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</si>
  <si>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</si>
  <si>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</si>
  <si>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</si>
  <si>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</si>
  <si>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</si>
  <si>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</si>
  <si>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</si>
  <si>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</si>
  <si>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</si>
  <si>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</si>
  <si>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</si>
  <si>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</si>
  <si>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</si>
  <si>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</si>
  <si>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</si>
  <si>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</si>
  <si>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</si>
  <si>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</si>
  <si>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</si>
  <si>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</si>
  <si>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</si>
  <si>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</si>
  <si>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</si>
  <si>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</si>
  <si>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</si>
  <si>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</si>
  <si>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</si>
  <si>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</si>
  <si>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</si>
  <si>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</si>
  <si>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</si>
  <si>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</si>
  <si>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</si>
  <si>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</si>
  <si>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</si>
  <si>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</si>
  <si>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</si>
  <si>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</si>
  <si>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</si>
  <si>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</si>
  <si>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</si>
  <si>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</si>
  <si>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</si>
  <si>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</si>
  <si>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</si>
  <si>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</si>
  <si>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</si>
  <si>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</si>
  <si>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</si>
  <si>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</si>
  <si>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</si>
  <si>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</si>
  <si>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</si>
  <si>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</si>
  <si>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</si>
  <si>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</si>
  <si>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</si>
  <si>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</si>
  <si>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</si>
  <si>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</si>
  <si>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</si>
  <si>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</si>
  <si>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</si>
  <si>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</si>
  <si>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</si>
  <si>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</si>
  <si>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</si>
  <si>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</si>
  <si>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</si>
  <si>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</si>
  <si>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</si>
  <si>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</si>
  <si>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</si>
  <si>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</si>
  <si>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</si>
  <si>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</si>
  <si>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</si>
  <si>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</si>
  <si>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</si>
  <si>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</si>
  <si>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</si>
  <si>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</si>
  <si>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</si>
  <si>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</si>
  <si>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</si>
  <si>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</si>
  <si>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</si>
  <si>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</si>
  <si>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</si>
  <si>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</si>
  <si>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</si>
  <si>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</si>
  <si>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</si>
  <si>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</si>
  <si>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</si>
  <si>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</si>
  <si>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</si>
  <si>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</si>
  <si>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</si>
  <si>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</si>
  <si>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</si>
  <si>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</si>
  <si>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</si>
  <si>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</si>
  <si>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</si>
  <si>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</si>
  <si>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</si>
  <si>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</si>
  <si>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</si>
  <si>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</si>
  <si>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</si>
  <si>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</si>
  <si>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</si>
  <si>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</si>
  <si>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</si>
  <si>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</si>
  <si>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</si>
  <si>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</si>
  <si>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</si>
  <si>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</si>
  <si>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</si>
  <si>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</si>
  <si>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</si>
  <si>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</si>
  <si>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</si>
  <si>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</si>
  <si>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</si>
  <si>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</si>
  <si>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</si>
  <si>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</si>
  <si>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</si>
  <si>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</si>
  <si>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</si>
  <si>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</si>
  <si>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</si>
  <si>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</si>
  <si>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</si>
  <si>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</si>
  <si>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</si>
  <si>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</si>
  <si>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</si>
  <si>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</si>
  <si>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</si>
  <si>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</si>
  <si>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</si>
  <si>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</si>
  <si>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</si>
  <si>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</si>
  <si>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</si>
  <si>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</si>
  <si>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</si>
  <si>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</si>
  <si>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</si>
  <si>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</si>
  <si>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</si>
  <si>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</si>
  <si>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</si>
  <si>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</si>
  <si>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</si>
  <si>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</si>
  <si>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</si>
  <si>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</si>
  <si>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</si>
  <si>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</si>
  <si>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</si>
  <si>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</si>
  <si>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</si>
  <si>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</si>
  <si>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</si>
  <si>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</si>
  <si>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</si>
  <si>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</si>
  <si>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</si>
  <si>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</si>
  <si>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</si>
  <si>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</si>
  <si>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</si>
  <si>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</si>
  <si>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</si>
  <si>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</si>
  <si>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</si>
  <si>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</si>
  <si>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</si>
  <si>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</si>
  <si>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</si>
  <si>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</si>
  <si>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</si>
  <si>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</si>
  <si>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</si>
  <si>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</si>
  <si>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</si>
  <si>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</si>
  <si>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</si>
  <si>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</si>
  <si>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</si>
  <si>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</si>
  <si>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</si>
  <si>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</si>
  <si>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</si>
  <si>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</si>
  <si>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</si>
  <si>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</si>
  <si>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</si>
  <si>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</si>
  <si>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</si>
  <si>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</si>
  <si>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</si>
  <si>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</si>
  <si>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</si>
  <si>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</si>
  <si>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</si>
  <si>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</si>
  <si>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</si>
  <si>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</si>
  <si>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</si>
  <si>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</si>
  <si>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</si>
  <si>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</si>
  <si>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</si>
  <si>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</si>
  <si>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</si>
  <si>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</si>
  <si>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</si>
  <si>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</si>
  <si>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</si>
  <si>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</si>
  <si>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</si>
  <si>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</si>
  <si>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</si>
  <si>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</si>
  <si>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</si>
  <si>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</si>
  <si>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</si>
  <si>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</si>
  <si>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</si>
  <si>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</si>
  <si>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</si>
  <si>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</si>
  <si>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</si>
  <si>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</si>
  <si>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</si>
  <si>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</si>
  <si>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</si>
  <si>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</si>
  <si>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</si>
  <si>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</si>
  <si>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</si>
  <si>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</si>
  <si>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</si>
  <si>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</si>
  <si>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</si>
  <si>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</si>
  <si>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</si>
  <si>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</si>
  <si>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</si>
  <si>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</si>
  <si>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</si>
  <si>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</si>
  <si>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</si>
  <si>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</si>
  <si>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</si>
  <si>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</si>
  <si>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</si>
  <si>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</si>
  <si>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</si>
  <si>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</si>
  <si>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</si>
  <si>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</si>
  <si>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</si>
  <si>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</si>
  <si>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</si>
  <si>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</si>
  <si>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</si>
  <si>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</si>
  <si>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</si>
  <si>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</si>
  <si>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</si>
  <si>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</si>
  <si>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</si>
  <si>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</si>
  <si>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</si>
  <si>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</si>
  <si>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</si>
  <si>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</si>
  <si>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</si>
  <si>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</si>
  <si>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</si>
  <si>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</si>
  <si>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</si>
  <si>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</si>
  <si>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</si>
  <si>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</si>
  <si>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</si>
  <si>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</si>
  <si>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</si>
  <si>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</si>
  <si>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</si>
  <si>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</si>
  <si>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</si>
  <si>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</si>
  <si>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</si>
  <si>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</si>
  <si>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</si>
  <si>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</si>
  <si>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</si>
  <si>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</si>
  <si>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</si>
  <si>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</si>
  <si>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</si>
  <si>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</si>
  <si>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</si>
  <si>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</si>
  <si>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</si>
  <si>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</si>
  <si>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</si>
  <si>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</si>
  <si>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</si>
  <si>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</si>
  <si>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</si>
  <si>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</si>
  <si>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</si>
  <si>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</si>
  <si>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</si>
  <si>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</si>
  <si>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</si>
  <si>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</si>
  <si>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</si>
  <si>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</si>
  <si>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</si>
  <si>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</si>
  <si>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</si>
  <si>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</si>
  <si>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</si>
  <si>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</si>
  <si>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</si>
  <si>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</si>
  <si>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</si>
  <si>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</si>
  <si>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</si>
  <si>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</si>
  <si>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</si>
  <si>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</si>
  <si>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</si>
  <si>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</si>
  <si>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</si>
  <si>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</si>
  <si>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</si>
  <si>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</si>
  <si>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</si>
  <si>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</si>
  <si>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</si>
  <si>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</si>
  <si>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</si>
  <si>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</si>
  <si>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</si>
  <si>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</si>
  <si>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</si>
  <si>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</si>
  <si>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</si>
  <si>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</si>
  <si>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</si>
  <si>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</si>
  <si>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</si>
  <si>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</si>
  <si>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</si>
  <si>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</si>
  <si>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</si>
  <si>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</si>
  <si>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</si>
  <si>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</si>
  <si>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</si>
  <si>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</si>
  <si>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</si>
  <si>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</si>
  <si>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</si>
  <si>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</si>
  <si>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</si>
  <si>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</si>
  <si>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</si>
  <si>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</si>
  <si>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</si>
  <si>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</si>
  <si>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</si>
  <si>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</si>
  <si>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</si>
  <si>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</si>
  <si>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</si>
  <si>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</si>
  <si>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</si>
  <si>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</si>
  <si>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</si>
  <si>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</si>
  <si>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</si>
  <si>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</si>
  <si>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</si>
  <si>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</si>
  <si>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</si>
  <si>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</si>
  <si>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</si>
  <si>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</si>
  <si>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</si>
  <si>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</si>
  <si>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</si>
  <si>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</si>
  <si>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</si>
  <si>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</si>
  <si>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</si>
  <si>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</si>
  <si>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</si>
  <si>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</si>
  <si>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</si>
  <si>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</si>
  <si>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</si>
  <si>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</si>
  <si>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</si>
  <si>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</si>
  <si>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</si>
  <si>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</si>
  <si>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</si>
  <si>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</si>
  <si>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</si>
  <si>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</si>
  <si>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</si>
  <si>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</si>
  <si>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</si>
  <si>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</si>
  <si>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</si>
  <si>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</si>
  <si>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</si>
  <si>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</si>
  <si>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</si>
  <si>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</si>
  <si>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</si>
  <si>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</si>
  <si>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</si>
  <si>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</si>
  <si>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</si>
  <si>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</si>
  <si>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</si>
  <si>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</si>
  <si>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</si>
  <si>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</si>
  <si>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</si>
  <si>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</si>
  <si>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</si>
  <si>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</si>
  <si>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</si>
  <si>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</si>
  <si>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</si>
  <si>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</si>
  <si>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</si>
  <si>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</si>
  <si>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</si>
  <si>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</si>
  <si>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</si>
  <si>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</si>
  <si>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</si>
  <si>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</si>
  <si>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</si>
  <si>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</si>
  <si>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</si>
  <si>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</si>
  <si>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</si>
  <si>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</si>
  <si>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</si>
  <si>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</si>
  <si>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</si>
  <si>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</si>
  <si>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</si>
  <si>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</si>
  <si>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</si>
  <si>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</si>
  <si>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</si>
  <si>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</si>
  <si>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</si>
  <si>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</si>
  <si>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</si>
  <si>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</si>
  <si>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</si>
  <si>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</si>
  <si>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</si>
  <si>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</si>
  <si>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</si>
  <si>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</si>
  <si>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</si>
  <si>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</si>
  <si>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</si>
  <si>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</si>
  <si>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</si>
  <si>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</si>
  <si>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</si>
  <si>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</si>
  <si>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</si>
  <si>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</si>
  <si>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</si>
  <si>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</si>
  <si>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</si>
  <si>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</si>
  <si>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</si>
  <si>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</si>
  <si>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</si>
  <si>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</si>
  <si>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</si>
  <si>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</si>
  <si>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</si>
  <si>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</si>
  <si>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</si>
  <si>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</si>
  <si>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</si>
  <si>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</si>
  <si>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</si>
  <si>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</si>
  <si>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</si>
  <si>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</si>
  <si>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</si>
  <si>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</si>
  <si>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</si>
  <si>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</si>
  <si>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</si>
  <si>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</si>
  <si>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</si>
  <si>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</si>
  <si>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</si>
  <si>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</si>
  <si>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</si>
  <si>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</si>
  <si>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</si>
  <si>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</si>
  <si>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</si>
  <si>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</si>
  <si>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</si>
  <si>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</si>
  <si>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</si>
  <si>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</si>
  <si>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</si>
  <si>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</si>
  <si>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</si>
  <si>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</si>
  <si>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</si>
  <si>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</si>
  <si>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</si>
  <si>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</si>
  <si>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</si>
  <si>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</si>
  <si>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</si>
  <si>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</si>
  <si>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</si>
  <si>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</si>
  <si>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</si>
  <si>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</si>
  <si>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</si>
  <si>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</si>
  <si>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</si>
  <si>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</si>
  <si>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</si>
  <si>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</si>
  <si>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</si>
  <si>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</si>
  <si>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</si>
  <si>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</si>
  <si>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</si>
  <si>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</si>
  <si>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</si>
  <si>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</si>
  <si>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</si>
  <si>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</si>
  <si>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</si>
  <si>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</si>
  <si>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</si>
  <si>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</si>
  <si>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</si>
  <si>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</si>
  <si>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</si>
  <si>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</si>
  <si>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</si>
  <si>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</si>
  <si>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</si>
  <si>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</si>
  <si>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</si>
  <si>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</si>
  <si>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</si>
  <si>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</si>
  <si>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</si>
  <si>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</si>
  <si>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</si>
  <si>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</si>
  <si>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</si>
  <si>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</si>
  <si>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</si>
  <si>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</si>
  <si>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</si>
  <si>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</si>
  <si>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</si>
  <si>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</si>
  <si>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</si>
  <si>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</si>
  <si>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</si>
  <si>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</si>
  <si>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</si>
  <si>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</si>
  <si>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</si>
  <si>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</si>
  <si>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</si>
  <si>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</si>
  <si>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</si>
  <si>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</si>
  <si>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</si>
  <si>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</si>
  <si>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</si>
  <si>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</si>
  <si>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</si>
  <si>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</si>
  <si>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</si>
  <si>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</si>
  <si>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</si>
  <si>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</si>
  <si>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</si>
  <si>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</si>
  <si>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</si>
  <si>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</si>
  <si>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</si>
  <si>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</si>
  <si>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</si>
  <si>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</si>
  <si>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</si>
  <si>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</si>
  <si>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</si>
  <si>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</si>
  <si>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</si>
  <si>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</si>
  <si>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</si>
  <si>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</si>
  <si>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</si>
  <si>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</si>
  <si>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</si>
  <si>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</si>
  <si>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</si>
  <si>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</si>
  <si>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</si>
  <si>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</si>
  <si>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</si>
  <si>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</si>
  <si>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</si>
  <si>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</si>
  <si>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</si>
  <si>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</si>
  <si>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</si>
  <si>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</si>
  <si>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</si>
  <si>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</si>
  <si>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</si>
  <si>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</si>
  <si>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</si>
  <si>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</si>
  <si>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</si>
  <si>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</si>
  <si>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</si>
  <si>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</si>
  <si>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</si>
  <si>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</si>
  <si>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</si>
  <si>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</si>
  <si>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</si>
  <si>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</si>
  <si>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</si>
  <si>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</si>
  <si>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</si>
  <si>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</si>
  <si>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</si>
  <si>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</si>
  <si>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</si>
  <si>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</si>
  <si>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</si>
  <si>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</si>
  <si>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</si>
  <si>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</si>
  <si>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</si>
  <si>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</si>
  <si>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</si>
  <si>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</si>
  <si>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</si>
  <si>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</si>
  <si>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</si>
  <si>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</si>
  <si>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</si>
  <si>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</si>
  <si>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</si>
  <si>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</si>
  <si>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</si>
  <si>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</si>
  <si>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</si>
  <si>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</si>
  <si>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</si>
  <si>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</si>
  <si>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</si>
  <si>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</si>
  <si>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</si>
  <si>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</si>
  <si>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</si>
  <si>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</si>
  <si>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</si>
  <si>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</si>
  <si>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</si>
  <si>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</si>
  <si>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</si>
  <si>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</si>
  <si>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</si>
  <si>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</si>
  <si>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</si>
  <si>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</si>
  <si>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</si>
  <si>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</si>
  <si>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</si>
  <si>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</si>
  <si>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</si>
  <si>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</si>
  <si>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</si>
  <si>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</si>
  <si>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</si>
  <si>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</si>
  <si>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</si>
  <si>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</si>
  <si>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</si>
  <si>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</si>
  <si>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</si>
  <si>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</si>
  <si>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</si>
  <si>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</si>
  <si>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</si>
  <si>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</si>
  <si>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</si>
  <si>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</si>
  <si>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</si>
  <si>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</si>
  <si>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</si>
  <si>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</si>
  <si>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</si>
  <si>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</si>
  <si>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</si>
  <si>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</si>
  <si>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</si>
  <si>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</si>
  <si>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</si>
  <si>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</si>
  <si>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</si>
  <si>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</si>
  <si>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</si>
  <si>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</si>
  <si>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</si>
  <si>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</si>
  <si>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</si>
  <si>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</si>
  <si>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</si>
  <si>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</si>
  <si>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</si>
  <si>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</si>
  <si>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</si>
  <si>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</si>
  <si>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</si>
  <si>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</si>
  <si>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</si>
  <si>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</si>
  <si>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</si>
  <si>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</si>
  <si>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</si>
  <si>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</si>
  <si>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</si>
  <si>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</si>
  <si>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</si>
  <si>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</si>
  <si>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</si>
  <si>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</si>
  <si>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</si>
  <si>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</si>
  <si>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</si>
  <si>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</si>
  <si>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</si>
  <si>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</si>
  <si>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</si>
  <si>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</si>
  <si>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</si>
  <si>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</si>
  <si>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</si>
  <si>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</si>
  <si>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</si>
  <si>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</si>
  <si>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</si>
  <si>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</si>
  <si>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</si>
  <si>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</si>
  <si>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</si>
  <si>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</si>
  <si>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</si>
  <si>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</si>
  <si>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</si>
  <si>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</si>
  <si>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</si>
  <si>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</si>
  <si>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</si>
  <si>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</si>
  <si>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</si>
  <si>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</si>
  <si>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</si>
  <si>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</si>
  <si>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</si>
  <si>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</si>
  <si>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</si>
  <si>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</si>
  <si>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</si>
  <si>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</si>
  <si>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</si>
  <si>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</si>
  <si>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</si>
  <si>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</si>
  <si>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</si>
  <si>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</si>
  <si>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</si>
  <si>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</si>
  <si>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</si>
  <si>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</si>
  <si>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</si>
  <si>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</si>
  <si>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</si>
  <si>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</si>
  <si>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</si>
  <si>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</si>
  <si>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</si>
  <si>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</si>
  <si>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</si>
  <si>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</si>
  <si>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</si>
  <si>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</si>
  <si>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</si>
  <si>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</si>
  <si>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</si>
  <si>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</si>
  <si>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</si>
  <si>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</si>
  <si>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</si>
  <si>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</si>
  <si>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</si>
  <si>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</si>
  <si>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</si>
  <si>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</si>
  <si>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</si>
  <si>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</si>
  <si>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</si>
  <si>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</si>
  <si>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</si>
  <si>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</si>
  <si>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</si>
  <si>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</si>
  <si>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</si>
  <si>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</si>
  <si>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</si>
  <si>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</si>
  <si>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</si>
  <si>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</si>
  <si>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</si>
  <si>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</si>
  <si>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</si>
  <si>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</si>
  <si>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</si>
  <si>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</si>
  <si>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</si>
  <si>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</si>
  <si>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</si>
  <si>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</si>
  <si>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</si>
  <si>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</si>
  <si>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</si>
  <si>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</si>
  <si>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</si>
  <si>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</si>
  <si>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</si>
  <si>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</si>
  <si>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</si>
  <si>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</si>
  <si>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</si>
  <si>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</si>
  <si>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</si>
  <si>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</si>
  <si>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</si>
  <si>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</si>
  <si>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</si>
  <si>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</si>
  <si>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</si>
  <si>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</si>
  <si>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</si>
  <si>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</si>
  <si>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</si>
  <si>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</si>
  <si>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</si>
  <si>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</si>
  <si>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</si>
  <si>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</si>
  <si>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</si>
  <si>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</si>
  <si>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</si>
  <si>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</si>
  <si>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</si>
  <si>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</si>
  <si>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</si>
  <si>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</si>
  <si>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</si>
  <si>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</si>
  <si>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</si>
  <si>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</si>
  <si>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</si>
  <si>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</si>
  <si>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</si>
  <si>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</si>
  <si>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</si>
  <si>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</si>
  <si>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</si>
  <si>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</si>
  <si>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</si>
  <si>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</si>
  <si>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</si>
  <si>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</si>
  <si>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</si>
  <si>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</si>
  <si>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</si>
  <si>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</si>
  <si>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</si>
  <si>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</si>
  <si>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</si>
  <si>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</si>
  <si>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</si>
  <si>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</si>
  <si>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</si>
  <si>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</si>
  <si>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</si>
  <si>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</si>
  <si>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</si>
  <si>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</si>
  <si>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</si>
  <si>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</si>
  <si>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</si>
  <si>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</si>
  <si>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</si>
  <si>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</si>
  <si>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</si>
  <si>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</si>
  <si>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</si>
  <si>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</si>
  <si>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</si>
  <si>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</si>
  <si>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</si>
  <si>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</si>
  <si>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</si>
  <si>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</si>
  <si>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</si>
  <si>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</si>
  <si>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</si>
  <si>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</si>
  <si>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</si>
  <si>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</si>
  <si>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</si>
  <si>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</si>
  <si>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</si>
  <si>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</si>
  <si>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</si>
  <si>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</si>
  <si>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</si>
  <si>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</si>
  <si>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</si>
  <si>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</si>
  <si>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</si>
  <si>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</si>
  <si>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</si>
  <si>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</si>
  <si>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</si>
  <si>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</si>
  <si>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</si>
  <si>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</si>
  <si>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</si>
  <si>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</si>
  <si>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</si>
  <si>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</si>
  <si>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</si>
  <si>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</si>
  <si>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</si>
  <si>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</si>
  <si>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</si>
  <si>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</si>
  <si>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</si>
  <si>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</si>
  <si>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</si>
  <si>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</si>
  <si>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</si>
  <si>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</si>
  <si>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</si>
  <si>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</si>
  <si>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</si>
  <si>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</si>
  <si>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</si>
  <si>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</si>
  <si>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</si>
  <si>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</si>
  <si>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</si>
  <si>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</si>
  <si>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</si>
  <si>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</si>
  <si>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</si>
  <si>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</si>
  <si>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</si>
  <si>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</si>
  <si>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</si>
  <si>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</si>
  <si>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</si>
  <si>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</si>
  <si>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</si>
  <si>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</si>
  <si>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</si>
  <si>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</si>
  <si>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</si>
  <si>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</si>
  <si>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</si>
  <si>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</si>
  <si>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</si>
  <si>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</si>
  <si>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</si>
  <si>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</si>
  <si>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</si>
  <si>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</si>
  <si>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</si>
  <si>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</si>
  <si>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</si>
  <si>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</si>
  <si>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</si>
  <si>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</si>
  <si>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</si>
  <si>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</si>
  <si>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</si>
  <si>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</si>
  <si>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</si>
  <si>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</si>
  <si>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</si>
  <si>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</si>
  <si>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</si>
  <si>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</si>
  <si>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</si>
  <si>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</si>
  <si>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</si>
  <si>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</si>
  <si>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</si>
  <si>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</si>
  <si>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</si>
  <si>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</si>
  <si>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</si>
  <si>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</si>
  <si>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</si>
  <si>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</si>
  <si>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</si>
  <si>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</si>
  <si>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</si>
  <si>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</si>
  <si>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</si>
  <si>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</si>
  <si>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</si>
  <si>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</si>
  <si>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</si>
  <si>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</si>
  <si>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</si>
  <si>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</si>
  <si>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</si>
  <si>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</si>
  <si>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</si>
  <si>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</si>
  <si>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</si>
  <si>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</si>
  <si>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</si>
  <si>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</si>
  <si>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</si>
  <si>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</si>
  <si>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</si>
  <si>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</si>
  <si>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</si>
  <si>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</si>
  <si>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</si>
  <si>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</si>
  <si>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</si>
  <si>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</si>
  <si>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</si>
  <si>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</si>
  <si>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</si>
  <si>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</si>
  <si>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</si>
  <si>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</si>
  <si>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</si>
  <si>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</si>
  <si>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</si>
  <si>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</si>
  <si>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</si>
  <si>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</si>
  <si>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</si>
  <si>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</si>
  <si>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</si>
  <si>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</si>
  <si>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</si>
  <si>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</si>
  <si>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</si>
  <si>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</si>
  <si>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</si>
  <si>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</si>
  <si>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</si>
  <si>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</si>
  <si>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</si>
  <si>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</si>
  <si>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</si>
  <si>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</si>
  <si>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</si>
  <si>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</si>
  <si>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</si>
  <si>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</si>
  <si>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</si>
  <si>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</si>
  <si>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</si>
  <si>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</si>
  <si>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</si>
  <si>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</si>
  <si>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</si>
  <si>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</si>
  <si>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</si>
  <si>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</si>
  <si>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</si>
  <si>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</si>
  <si>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</si>
  <si>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</si>
  <si>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</si>
  <si>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</si>
  <si>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</si>
  <si>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</si>
  <si>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</si>
  <si>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</si>
  <si>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</si>
  <si>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</si>
  <si>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</si>
  <si>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</si>
  <si>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</si>
  <si>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</si>
  <si>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</si>
  <si>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</si>
  <si>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</si>
  <si>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</si>
  <si>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</si>
  <si>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</si>
  <si>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</si>
  <si>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</si>
  <si>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</si>
  <si>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</si>
  <si>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</si>
  <si>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</si>
  <si>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</si>
  <si>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</si>
  <si>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</si>
  <si>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</si>
  <si>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</si>
  <si>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</si>
  <si>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</si>
  <si>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</si>
  <si>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</si>
  <si>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</si>
  <si>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</si>
  <si>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</si>
  <si>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</si>
  <si>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</si>
  <si>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</si>
  <si>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</si>
  <si>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</si>
  <si>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</si>
  <si>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</si>
  <si>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</si>
  <si>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</si>
  <si>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</si>
  <si>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</si>
  <si>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</si>
  <si>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</si>
  <si>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</si>
  <si>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</si>
  <si>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</si>
  <si>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</si>
  <si>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</si>
  <si>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</si>
  <si>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</si>
  <si>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</si>
  <si>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</si>
  <si>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</si>
  <si>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</si>
  <si>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</si>
  <si>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</si>
  <si>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</si>
  <si>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</si>
  <si>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</si>
  <si>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</si>
  <si>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</si>
  <si>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</si>
  <si>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</si>
  <si>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</si>
  <si>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</si>
  <si>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</si>
  <si>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</si>
  <si>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</si>
  <si>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</si>
  <si>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</si>
  <si>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</si>
  <si>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</si>
  <si>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</si>
  <si>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</si>
  <si>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</si>
  <si>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</si>
  <si>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</si>
  <si>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</si>
  <si>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</si>
  <si>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</si>
  <si>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</si>
  <si>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</si>
  <si>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</si>
  <si>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</si>
  <si>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</si>
  <si>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</si>
  <si>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</si>
  <si>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</si>
  <si>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</si>
  <si>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</si>
  <si>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</si>
  <si>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</si>
  <si>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</si>
  <si>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</si>
  <si>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</si>
  <si>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</si>
  <si>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</si>
  <si>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</si>
  <si>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</si>
  <si>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</si>
  <si>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</si>
  <si>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</si>
  <si>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</si>
  <si>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</si>
  <si>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</si>
  <si>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</si>
  <si>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</si>
  <si>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</si>
  <si>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</si>
  <si>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</si>
  <si>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</si>
  <si>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</si>
  <si>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</si>
  <si>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</si>
  <si>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</si>
  <si>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</si>
  <si>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</si>
  <si>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</si>
  <si>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</si>
  <si>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</si>
  <si>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</si>
  <si>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</si>
  <si>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</si>
  <si>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</si>
  <si>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</si>
  <si>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</si>
  <si>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</si>
  <si>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</si>
  <si>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</si>
  <si>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</si>
  <si>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</si>
  <si>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</si>
  <si>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</si>
  <si>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</si>
  <si>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</si>
  <si>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</si>
  <si>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</si>
  <si>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</si>
  <si>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</si>
  <si>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</si>
  <si>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</si>
  <si>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</si>
  <si>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</si>
  <si>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</si>
  <si>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</si>
  <si>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</si>
  <si>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</si>
  <si>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</si>
  <si>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</si>
  <si>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</si>
  <si>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</si>
  <si>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</si>
  <si>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</si>
  <si>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</si>
  <si>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</si>
  <si>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</si>
  <si>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</si>
  <si>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</si>
  <si>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</si>
  <si>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</si>
  <si>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</si>
  <si>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</si>
  <si>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</si>
  <si>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</si>
  <si>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</si>
  <si>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</si>
  <si>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</si>
  <si>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</si>
  <si>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</si>
  <si>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</si>
  <si>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</si>
  <si>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</si>
  <si>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</si>
  <si>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</si>
  <si>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</si>
  <si>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</si>
  <si>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</si>
  <si>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</si>
  <si>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</si>
  <si>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</si>
  <si>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</si>
  <si>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</si>
  <si>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</si>
  <si>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</si>
  <si>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</si>
  <si>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</si>
  <si>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</si>
  <si>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</si>
  <si>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</si>
  <si>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</si>
  <si>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</si>
  <si>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</si>
  <si>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</si>
  <si>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</si>
  <si>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</si>
  <si>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</si>
  <si>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</si>
  <si>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</si>
  <si>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</si>
  <si>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</si>
  <si>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</si>
  <si>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</si>
  <si>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</si>
  <si>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</si>
  <si>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</si>
  <si>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</si>
  <si>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</si>
  <si>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</si>
  <si>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</si>
  <si>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</si>
  <si>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</si>
  <si>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</si>
  <si>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</si>
  <si>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</si>
  <si>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</si>
  <si>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</si>
  <si>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</si>
  <si>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</si>
  <si>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</si>
  <si>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</si>
  <si>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</si>
  <si>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</si>
  <si>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</si>
  <si>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</si>
  <si>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</si>
  <si>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</si>
  <si>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</si>
  <si>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</si>
  <si>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</si>
  <si>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</si>
  <si>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</si>
  <si>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</si>
  <si>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</si>
  <si>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</si>
  <si>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</si>
  <si>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</si>
  <si>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</si>
  <si>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</si>
  <si>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</si>
  <si>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</si>
  <si>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</si>
  <si>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</si>
  <si>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</si>
  <si>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</si>
  <si>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</si>
  <si>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</si>
  <si>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</si>
  <si>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</si>
  <si>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</si>
  <si>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</si>
  <si>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</si>
  <si>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</si>
  <si>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</si>
  <si>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</si>
  <si>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</si>
  <si>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</si>
  <si>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</si>
  <si>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</si>
  <si>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</si>
  <si>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</si>
  <si>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</si>
  <si>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</si>
  <si>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</si>
  <si>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</si>
  <si>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</si>
  <si>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</si>
  <si>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</si>
  <si>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</si>
  <si>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</si>
  <si>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</si>
  <si>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</si>
  <si>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</si>
  <si>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</si>
  <si>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</si>
  <si>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</si>
  <si>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</si>
  <si>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</si>
  <si>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</si>
  <si>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</si>
  <si>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</si>
  <si>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</si>
  <si>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</si>
  <si>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</si>
  <si>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</si>
  <si>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</si>
  <si>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</si>
  <si>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</si>
  <si>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</si>
  <si>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</si>
  <si>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</si>
  <si>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</si>
  <si>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</si>
  <si>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</si>
  <si>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</si>
  <si>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</si>
  <si>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</si>
  <si>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</si>
  <si>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</si>
  <si>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</si>
  <si>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</si>
  <si>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</si>
  <si>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</si>
  <si>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</si>
  <si>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</si>
  <si>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</si>
  <si>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</si>
  <si>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</si>
  <si>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</si>
  <si>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</si>
  <si>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</si>
  <si>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</si>
  <si>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</si>
  <si>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</si>
  <si>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</si>
  <si>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</si>
  <si>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</si>
  <si>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</si>
  <si>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</si>
  <si>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</si>
  <si>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</si>
  <si>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</si>
  <si>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</si>
  <si>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</si>
  <si>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</si>
  <si>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</si>
  <si>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</si>
  <si>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</si>
  <si>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</si>
  <si>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</si>
  <si>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</si>
  <si>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</si>
  <si>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</si>
  <si>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</si>
  <si>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</si>
  <si>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</si>
  <si>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</si>
  <si>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</si>
  <si>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</si>
  <si>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</si>
  <si>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</si>
  <si>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</si>
  <si>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</si>
  <si>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</si>
  <si>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</si>
  <si>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</si>
  <si>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</si>
  <si>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</si>
  <si>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</si>
  <si>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</si>
  <si>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</si>
  <si>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</si>
  <si>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</si>
  <si>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</si>
  <si>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</si>
  <si>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</si>
  <si>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</si>
  <si>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</si>
  <si>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</si>
  <si>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</si>
  <si>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</si>
  <si>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</si>
  <si>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</si>
  <si>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</si>
  <si>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</si>
  <si>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</si>
  <si>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</si>
  <si>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</si>
  <si>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</si>
  <si>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</si>
  <si>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</si>
  <si>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</si>
  <si>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</si>
  <si>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</si>
  <si>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</si>
  <si>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</si>
  <si>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</si>
  <si>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</si>
  <si>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</si>
  <si>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</si>
  <si>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</si>
  <si>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</si>
  <si>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</si>
  <si>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</si>
  <si>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</si>
  <si>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</si>
  <si>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</si>
  <si>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</si>
  <si>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</si>
  <si>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</si>
  <si>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</si>
  <si>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</si>
  <si>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</si>
  <si>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</si>
  <si>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</si>
  <si>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</si>
  <si>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</si>
  <si>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</si>
  <si>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</si>
  <si>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</si>
  <si>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</si>
  <si>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</si>
  <si>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</si>
  <si>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</si>
  <si>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</si>
  <si>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</si>
  <si>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</si>
  <si>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</si>
  <si>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</si>
  <si>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</si>
  <si>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</si>
  <si>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</si>
  <si>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</si>
  <si>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</si>
  <si>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</si>
  <si>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</si>
  <si>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</si>
  <si>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</si>
  <si>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</si>
  <si>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</si>
  <si>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</si>
  <si>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</si>
  <si>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</si>
  <si>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</si>
  <si>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</si>
  <si>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</si>
  <si>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</si>
  <si>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</si>
  <si>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</si>
  <si>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</si>
  <si>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</si>
  <si>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</si>
  <si>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</si>
  <si>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</si>
  <si>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</si>
  <si>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</si>
  <si>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</si>
  <si>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</si>
  <si>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</si>
  <si>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</si>
  <si>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</si>
  <si>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</si>
  <si>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</si>
  <si>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</si>
  <si>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</si>
  <si>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</si>
  <si>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</si>
  <si>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</si>
  <si>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</si>
  <si>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</si>
  <si>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</si>
  <si>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</si>
  <si>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</si>
  <si>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</si>
  <si>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</si>
  <si>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</si>
  <si>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</si>
  <si>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</si>
  <si>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</si>
  <si>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</si>
  <si>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</si>
  <si>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</si>
  <si>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</si>
  <si>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</si>
  <si>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</si>
  <si>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</si>
  <si>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</si>
  <si>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</si>
  <si>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</si>
  <si>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</si>
  <si>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</si>
  <si>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</si>
  <si>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</si>
  <si>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</si>
  <si>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</si>
  <si>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</si>
  <si>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</si>
  <si>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</si>
  <si>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</si>
  <si>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</si>
  <si>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</si>
  <si>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</si>
  <si>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</si>
  <si>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</si>
  <si>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</si>
  <si>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</si>
  <si>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</si>
  <si>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</si>
  <si>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</si>
  <si>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</si>
  <si>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</si>
  <si>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</si>
  <si>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</si>
  <si>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</si>
  <si>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</si>
  <si>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</si>
  <si>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</si>
  <si>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</si>
  <si>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</si>
  <si>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</si>
  <si>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</si>
  <si>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</si>
  <si>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</si>
  <si>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</si>
  <si>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</si>
  <si>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</si>
  <si>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</si>
  <si>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</si>
  <si>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</si>
  <si>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</si>
  <si>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</si>
  <si>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</si>
  <si>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</si>
  <si>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</si>
  <si>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</si>
  <si>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</si>
  <si>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</si>
  <si>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</si>
  <si>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</si>
  <si>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</si>
  <si>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</si>
  <si>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</si>
  <si>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</si>
  <si>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</si>
  <si>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</si>
  <si>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</si>
  <si>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</si>
  <si>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</si>
  <si>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</si>
  <si>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</si>
  <si>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</si>
  <si>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</si>
  <si>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</si>
  <si>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</si>
  <si>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</si>
  <si>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</si>
  <si>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</si>
  <si>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</si>
  <si>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</si>
  <si>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</si>
  <si>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</si>
  <si>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</si>
  <si>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</si>
  <si>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</si>
  <si>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</si>
  <si>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</si>
  <si>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</si>
  <si>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</si>
  <si>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</si>
  <si>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</si>
  <si>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</si>
  <si>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</si>
  <si>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</si>
  <si>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</si>
  <si>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</si>
  <si>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</si>
  <si>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</si>
  <si>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</si>
  <si>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</si>
  <si>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</si>
  <si>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</si>
  <si>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</si>
  <si>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</si>
  <si>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</si>
  <si>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</si>
  <si>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</si>
  <si>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</si>
  <si>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</si>
  <si>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</si>
  <si>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</si>
  <si>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</si>
  <si>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</si>
  <si>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</si>
  <si>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</si>
  <si>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</si>
  <si>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</si>
  <si>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</si>
  <si>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</si>
  <si>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</si>
  <si>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</si>
  <si>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</si>
  <si>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</si>
  <si>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</si>
  <si>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</si>
  <si>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</si>
  <si>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</si>
  <si>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</si>
  <si>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</si>
  <si>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</si>
  <si>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</si>
  <si>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</si>
  <si>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</si>
  <si>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</si>
  <si>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</si>
  <si>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</si>
  <si>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</si>
  <si>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</si>
  <si>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</si>
  <si>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</si>
  <si>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</si>
  <si>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</si>
  <si>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</si>
  <si>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</si>
  <si>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</si>
  <si>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</si>
  <si>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</si>
  <si>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</si>
  <si>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</si>
  <si>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</si>
  <si>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</si>
  <si>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</si>
  <si>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</si>
  <si>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</si>
  <si>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</si>
  <si>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</si>
  <si>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</si>
  <si>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</si>
  <si>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</si>
  <si>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</si>
  <si>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</si>
  <si>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</si>
  <si>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</si>
  <si>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</si>
  <si>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</si>
  <si>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</si>
  <si>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</si>
  <si>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</si>
  <si>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</si>
  <si>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</si>
  <si>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</si>
  <si>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</si>
  <si>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</si>
  <si>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</si>
  <si>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</si>
  <si>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</si>
  <si>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</si>
  <si>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</si>
  <si>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</si>
  <si>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</si>
  <si>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</si>
  <si>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</si>
  <si>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</si>
  <si>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</si>
  <si>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</si>
  <si>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</si>
  <si>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</si>
  <si>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</si>
  <si>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</si>
  <si>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</si>
  <si>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</si>
  <si>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</si>
  <si>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</si>
  <si>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</si>
  <si>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</si>
  <si>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</si>
  <si>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</si>
  <si>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</si>
  <si>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</si>
  <si>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</si>
  <si>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</si>
  <si>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</si>
  <si>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</si>
  <si>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</si>
  <si>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</si>
  <si>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</si>
  <si>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</si>
  <si>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</si>
  <si>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</si>
  <si>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</si>
  <si>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</si>
  <si>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</si>
  <si>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</si>
  <si>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</si>
  <si>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</si>
  <si>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</si>
  <si>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</si>
  <si>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</si>
  <si>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</si>
  <si>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</si>
  <si>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</si>
  <si>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</si>
  <si>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</si>
  <si>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</si>
  <si>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</si>
  <si>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</si>
  <si>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</si>
  <si>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</si>
  <si>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</si>
  <si>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</si>
  <si>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</si>
  <si>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</si>
  <si>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</si>
  <si>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</si>
  <si>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</si>
  <si>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</si>
  <si>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</si>
  <si>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</si>
  <si>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</si>
  <si>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</si>
  <si>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</si>
  <si>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</si>
  <si>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</si>
  <si>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</si>
  <si>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</si>
  <si>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</si>
  <si>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</si>
  <si>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</si>
  <si>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</si>
  <si>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</si>
  <si>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</si>
  <si>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</si>
  <si>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</si>
  <si>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</si>
  <si>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</si>
  <si>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</si>
  <si>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</si>
  <si>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</si>
  <si>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</si>
  <si>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</si>
  <si>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</si>
  <si>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</si>
  <si>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</si>
  <si>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</si>
  <si>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</si>
  <si>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</si>
  <si>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</si>
  <si>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</si>
  <si>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</si>
  <si>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</si>
  <si>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</si>
  <si>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</si>
  <si>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</si>
  <si>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</si>
  <si>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</si>
  <si>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</si>
  <si>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</si>
  <si>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</si>
  <si>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</si>
  <si>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</si>
  <si>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</si>
  <si>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</si>
  <si>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</si>
  <si>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</si>
  <si>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</si>
  <si>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</si>
  <si>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</si>
  <si>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</si>
  <si>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</si>
  <si>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</si>
  <si>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</si>
  <si>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</si>
  <si>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</si>
  <si>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</si>
  <si>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</si>
  <si>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</si>
  <si>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</si>
  <si>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</si>
  <si>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</si>
  <si>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</si>
  <si>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</si>
  <si>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</si>
  <si>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</si>
  <si>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</si>
  <si>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</si>
  <si>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</si>
  <si>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</si>
  <si>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</si>
  <si>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</si>
  <si>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</si>
  <si>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</si>
  <si>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</si>
  <si>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</si>
  <si>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</si>
  <si>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</si>
  <si>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</si>
  <si>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</si>
  <si>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</si>
  <si>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</si>
  <si>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</si>
  <si>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</si>
  <si>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</si>
  <si>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</si>
  <si>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</si>
  <si>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</si>
  <si>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</si>
  <si>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</si>
  <si>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</si>
  <si>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</si>
  <si>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</si>
  <si>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</si>
  <si>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</si>
  <si>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</si>
  <si>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</si>
  <si>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</si>
  <si>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</si>
  <si>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</si>
  <si>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</si>
  <si>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</si>
  <si>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</si>
  <si>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</si>
  <si>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</si>
  <si>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</si>
  <si>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</si>
  <si>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</si>
  <si>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</si>
  <si>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</si>
  <si>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</si>
  <si>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</si>
  <si>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</si>
  <si>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</si>
  <si>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</si>
  <si>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</si>
  <si>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</si>
  <si>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</si>
  <si>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</si>
  <si>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</si>
  <si>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</si>
  <si>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</si>
  <si>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</si>
  <si>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</si>
  <si>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</si>
  <si>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</si>
  <si>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</si>
  <si>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</si>
  <si>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</si>
  <si>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</si>
  <si>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</si>
  <si>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</si>
  <si>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</si>
  <si>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</si>
  <si>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</si>
  <si>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</si>
  <si>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</si>
  <si>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</si>
  <si>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</si>
  <si>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</si>
  <si>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</si>
  <si>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</si>
  <si>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</si>
  <si>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</si>
  <si>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</si>
  <si>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</si>
  <si>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</si>
  <si>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</si>
  <si>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</si>
  <si>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</si>
  <si>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</si>
  <si>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</si>
  <si>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</si>
  <si>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</si>
  <si>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</si>
  <si>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</si>
  <si>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</si>
  <si>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</si>
  <si>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</si>
  <si>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</si>
  <si>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</si>
  <si>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</si>
  <si>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</si>
  <si>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</si>
  <si>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</si>
  <si>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</si>
  <si>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</si>
  <si>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</si>
  <si>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</si>
  <si>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</si>
  <si>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</si>
  <si>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</si>
  <si>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</si>
  <si>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</si>
  <si>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</si>
  <si>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</si>
  <si>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</si>
  <si>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</si>
  <si>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</si>
  <si>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</si>
  <si>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</si>
  <si>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</si>
  <si>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</si>
  <si>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</si>
  <si>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</si>
  <si>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</si>
  <si>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</si>
  <si>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</si>
  <si>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</si>
  <si>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</si>
  <si>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</si>
  <si>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</si>
  <si>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</si>
  <si>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</si>
  <si>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</si>
  <si>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</si>
  <si>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</si>
  <si>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</si>
  <si>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</si>
  <si>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</si>
  <si>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</si>
  <si>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</si>
  <si>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</si>
  <si>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</si>
  <si>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</si>
  <si>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</si>
  <si>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</si>
  <si>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</si>
  <si>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</si>
  <si>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</si>
  <si>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</si>
  <si>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</si>
  <si>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</si>
  <si>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</si>
  <si>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</si>
  <si>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</si>
  <si>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</si>
  <si>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</si>
  <si>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</si>
  <si>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</si>
  <si>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</si>
  <si>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</si>
  <si>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</si>
  <si>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</si>
  <si>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</si>
  <si>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</si>
  <si>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</si>
  <si>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</si>
  <si>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</si>
  <si>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</si>
  <si>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</si>
  <si>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</si>
  <si>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</si>
  <si>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</si>
  <si>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</si>
  <si>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</si>
  <si>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</si>
  <si>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</si>
  <si>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</si>
  <si>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</si>
  <si>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</si>
  <si>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</si>
  <si>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</si>
  <si>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</si>
  <si>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</si>
  <si>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</si>
  <si>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</si>
  <si>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</si>
  <si>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</si>
  <si>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</si>
  <si>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</si>
  <si>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</si>
  <si>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</si>
  <si>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</si>
  <si>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</si>
  <si>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</si>
  <si>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</si>
  <si>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</si>
  <si>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</si>
  <si>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</si>
  <si>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</si>
  <si>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</si>
  <si>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</si>
  <si>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</si>
  <si>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</si>
  <si>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</si>
  <si>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</si>
  <si>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</si>
  <si>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</si>
  <si>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</si>
  <si>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</si>
  <si>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</si>
  <si>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</si>
  <si>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</si>
  <si>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</si>
  <si>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</si>
  <si>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</si>
  <si>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</si>
  <si>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</si>
  <si>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</si>
  <si>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</si>
  <si>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</si>
  <si>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</si>
  <si>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</si>
  <si>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</si>
  <si>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</si>
  <si>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</si>
  <si>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</si>
  <si>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</si>
  <si>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</si>
  <si>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</si>
  <si>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</si>
  <si>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</si>
  <si>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</si>
  <si>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</si>
  <si>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</si>
  <si>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</si>
  <si>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</si>
  <si>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</si>
  <si>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</si>
  <si>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</si>
  <si>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</si>
  <si>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</si>
  <si>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</si>
  <si>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</si>
  <si>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</si>
  <si>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</si>
  <si>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</si>
  <si>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</si>
  <si>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</si>
  <si>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</si>
  <si>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</si>
  <si>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</si>
  <si>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</si>
  <si>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</si>
  <si>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</si>
  <si>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</si>
  <si>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</si>
  <si>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</si>
  <si>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</si>
  <si>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</si>
  <si>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</si>
  <si>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</si>
  <si>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</si>
  <si>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</si>
  <si>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</si>
  <si>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</si>
  <si>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</si>
  <si>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</si>
  <si>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</si>
  <si>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</si>
  <si>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</si>
  <si>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</si>
  <si>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</si>
  <si>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</si>
  <si>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</si>
  <si>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</si>
  <si>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</si>
  <si>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</si>
  <si>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</si>
  <si>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</si>
  <si>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</si>
  <si>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</si>
  <si>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</si>
  <si>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</si>
  <si>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</si>
  <si>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</si>
  <si>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</si>
  <si>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</si>
  <si>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</si>
  <si>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</si>
  <si>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</si>
  <si>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</si>
  <si>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</si>
  <si>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</si>
  <si>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</si>
  <si>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</si>
  <si>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</si>
  <si>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</si>
  <si>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</si>
  <si>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</si>
  <si>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</si>
  <si>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</si>
  <si>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</si>
  <si>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</si>
  <si>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</si>
  <si>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</si>
  <si>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</si>
  <si>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</si>
  <si>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</si>
  <si>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</si>
  <si>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</si>
  <si>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</si>
  <si>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</si>
  <si>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</si>
  <si>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</si>
  <si>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</si>
  <si>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</si>
  <si>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</si>
  <si>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</si>
  <si>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</si>
  <si>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</si>
  <si>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</si>
  <si>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</si>
  <si>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</si>
  <si>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</si>
  <si>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</si>
  <si>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</si>
  <si>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</si>
  <si>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</si>
  <si>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</si>
  <si>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</si>
  <si>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</si>
  <si>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</si>
  <si>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</si>
  <si>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</si>
  <si>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</si>
  <si>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</si>
  <si>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</si>
  <si>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</si>
  <si>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</si>
  <si>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</si>
  <si>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</si>
  <si>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</si>
  <si>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</si>
  <si>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</si>
  <si>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</si>
  <si>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</si>
  <si>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</si>
  <si>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</si>
  <si>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</si>
  <si>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</si>
  <si>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</si>
  <si>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</si>
  <si>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</si>
  <si>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</si>
  <si>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</si>
  <si>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</si>
  <si>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</si>
  <si>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</si>
  <si>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</si>
  <si>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</si>
  <si>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</si>
  <si>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</si>
  <si>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</si>
  <si>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</si>
  <si>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</si>
  <si>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</si>
  <si>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</si>
  <si>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</si>
  <si>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</si>
  <si>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</si>
  <si>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</si>
  <si>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</si>
  <si>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</si>
  <si>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</si>
  <si>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</si>
  <si>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</si>
  <si>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</si>
  <si>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</si>
  <si>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</si>
  <si>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</si>
  <si>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</si>
  <si>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</si>
  <si>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</si>
  <si>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</si>
  <si>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</si>
  <si>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</si>
  <si>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</si>
  <si>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</si>
  <si>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</si>
  <si>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</si>
  <si>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</si>
  <si>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</si>
  <si>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</si>
  <si>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</si>
  <si>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</si>
  <si>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</si>
  <si>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</si>
  <si>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</si>
  <si>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</si>
  <si>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</si>
  <si>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</si>
  <si>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</si>
  <si>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</si>
  <si>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</si>
  <si>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</si>
  <si>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</si>
  <si>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</si>
  <si>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</si>
  <si>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</si>
  <si>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</si>
  <si>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</si>
  <si>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</si>
  <si>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</si>
  <si>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</si>
  <si>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</si>
  <si>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</si>
  <si>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</si>
  <si>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</si>
  <si>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</si>
  <si>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</si>
  <si>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</si>
  <si>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</si>
  <si>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</si>
  <si>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</si>
  <si>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</si>
  <si>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</si>
  <si>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</si>
  <si>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</si>
  <si>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</si>
  <si>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</si>
  <si>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</si>
  <si>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</si>
  <si>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</si>
  <si>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</si>
  <si>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</si>
  <si>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</si>
  <si>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</si>
  <si>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</si>
  <si>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</si>
  <si>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</si>
  <si>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</si>
  <si>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</si>
  <si>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</si>
  <si>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</si>
  <si>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</si>
  <si>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</si>
  <si>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</si>
  <si>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</si>
  <si>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</si>
  <si>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</si>
  <si>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</si>
  <si>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</si>
  <si>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</si>
  <si>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</si>
  <si>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</si>
  <si>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</si>
  <si>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</si>
  <si>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</si>
  <si>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</si>
  <si>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</si>
  <si>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</si>
  <si>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</si>
  <si>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</si>
  <si>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</si>
  <si>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</si>
  <si>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</si>
  <si>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</si>
  <si>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</si>
  <si>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</si>
  <si>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</si>
  <si>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</si>
  <si>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</si>
  <si>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</si>
  <si>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</si>
  <si>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</si>
  <si>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</si>
  <si>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</si>
  <si>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</si>
  <si>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</si>
  <si>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</si>
  <si>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</si>
  <si>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</si>
  <si>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</si>
  <si>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</si>
  <si>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</si>
  <si>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</si>
  <si>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</si>
  <si>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</si>
  <si>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</si>
  <si>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</si>
  <si>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</si>
  <si>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</si>
  <si>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</si>
  <si>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</si>
  <si>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</si>
  <si>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</si>
  <si>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</si>
  <si>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</si>
  <si>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</si>
  <si>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</si>
  <si>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</si>
  <si>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</si>
  <si>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</si>
  <si>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</si>
  <si>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</si>
  <si>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</si>
  <si>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</si>
  <si>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</si>
  <si>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</si>
  <si>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</si>
  <si>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</si>
  <si>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</si>
  <si>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</si>
  <si>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</si>
  <si>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</si>
  <si>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</si>
  <si>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</si>
  <si>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</si>
  <si>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</si>
  <si>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</si>
  <si>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</si>
  <si>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</si>
  <si>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</si>
  <si>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</si>
  <si>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</si>
  <si>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</si>
  <si>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</si>
  <si>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</si>
  <si>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</si>
  <si>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</si>
  <si>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</si>
  <si>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</si>
  <si>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</si>
  <si>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</si>
  <si>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</si>
  <si>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</si>
  <si>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</si>
  <si>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</si>
  <si>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</si>
  <si>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</si>
  <si>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</si>
  <si>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</si>
  <si>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</si>
  <si>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</si>
  <si>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</si>
  <si>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</si>
  <si>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</si>
  <si>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</si>
  <si>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</si>
  <si>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</si>
  <si>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</si>
  <si>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</si>
  <si>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</si>
  <si>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</si>
  <si>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</si>
  <si>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</si>
  <si>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</si>
  <si>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</si>
  <si>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</si>
  <si>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</si>
  <si>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</si>
  <si>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</si>
  <si>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</si>
  <si>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</si>
  <si>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</si>
  <si>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</si>
  <si>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</si>
  <si>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</si>
  <si>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</si>
  <si>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</si>
  <si>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</si>
  <si>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</si>
  <si>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</si>
  <si>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</si>
  <si>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</si>
  <si>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</si>
  <si>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</si>
  <si>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</si>
  <si>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</si>
  <si>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</si>
  <si>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</si>
  <si>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</si>
  <si>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</si>
  <si>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</si>
  <si>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</si>
  <si>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</si>
  <si>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</si>
  <si>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</si>
  <si>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</si>
  <si>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</si>
  <si>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</si>
  <si>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</si>
  <si>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</si>
  <si>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</si>
  <si>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</si>
  <si>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</si>
  <si>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</si>
  <si>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</si>
  <si>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</si>
  <si>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</si>
  <si>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</si>
  <si>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</si>
  <si>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</si>
  <si>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</si>
  <si>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</si>
  <si>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</si>
  <si>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</si>
  <si>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</si>
  <si>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</si>
  <si>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</si>
  <si>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</si>
  <si>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</si>
  <si>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</si>
  <si>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</si>
  <si>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</si>
  <si>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</si>
  <si>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</si>
  <si>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</si>
  <si>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</si>
  <si>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</si>
  <si>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</si>
  <si>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</si>
  <si>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</si>
  <si>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</si>
  <si>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</si>
  <si>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</si>
  <si>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</si>
  <si>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</si>
  <si>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</si>
  <si>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</si>
  <si>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</si>
  <si>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</si>
  <si>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</si>
  <si>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</si>
  <si>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</si>
  <si>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</si>
  <si>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</si>
  <si>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</si>
  <si>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</si>
  <si>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</si>
  <si>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</si>
  <si>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</si>
  <si>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</si>
  <si>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</si>
  <si>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</si>
  <si>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</si>
  <si>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</si>
  <si>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</si>
  <si>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</si>
  <si>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</si>
  <si>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</si>
  <si>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</si>
  <si>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</si>
  <si>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</si>
  <si>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</si>
  <si>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</si>
  <si>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</si>
  <si>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</si>
  <si>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</si>
  <si>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</si>
  <si>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</si>
  <si>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</si>
  <si>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</si>
  <si>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</si>
  <si>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</si>
  <si>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</si>
  <si>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</si>
  <si>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</si>
  <si>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</si>
  <si>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</si>
  <si>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</si>
  <si>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</si>
  <si>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</si>
  <si>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</si>
  <si>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</si>
  <si>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</si>
  <si>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</si>
  <si>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</si>
  <si>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</si>
  <si>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</si>
  <si>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</si>
  <si>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</si>
  <si>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</si>
  <si>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</si>
  <si>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</si>
  <si>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</si>
  <si>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</si>
  <si>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</si>
  <si>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</si>
  <si>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</si>
  <si>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</si>
  <si>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</si>
  <si>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</si>
  <si>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</si>
  <si>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</si>
  <si>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</si>
  <si>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</si>
  <si>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</si>
  <si>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</si>
  <si>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</si>
  <si>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</si>
  <si>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</si>
  <si>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</si>
  <si>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</si>
  <si>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</si>
  <si>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</si>
  <si>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</si>
  <si>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</si>
  <si>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</si>
  <si>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</si>
  <si>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</si>
  <si>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</si>
  <si>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</si>
  <si>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</si>
  <si>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</si>
  <si>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</si>
  <si>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</si>
  <si>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</si>
  <si>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</si>
  <si>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</si>
  <si>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</si>
  <si>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</si>
  <si>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</si>
  <si>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</si>
  <si>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</si>
  <si>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</si>
  <si>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</si>
  <si>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</si>
  <si>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</si>
  <si>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</si>
  <si>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</si>
  <si>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</si>
  <si>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</si>
  <si>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</si>
  <si>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</si>
  <si>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</si>
  <si>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</si>
  <si>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</si>
  <si>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</si>
  <si>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</si>
  <si>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</si>
  <si>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</si>
  <si>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</si>
  <si>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</si>
  <si>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</si>
  <si>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</si>
  <si>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</si>
  <si>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</si>
  <si>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</si>
  <si>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</si>
  <si>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</si>
  <si>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</si>
  <si>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</si>
  <si>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</si>
  <si>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</si>
  <si>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</si>
  <si>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</si>
  <si>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</si>
  <si>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</si>
  <si>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</si>
  <si>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</si>
  <si>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</si>
  <si>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</si>
  <si>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</si>
  <si>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</si>
  <si>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</si>
  <si>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</si>
  <si>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</si>
  <si>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</si>
  <si>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</si>
  <si>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</si>
  <si>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</si>
  <si>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</si>
  <si>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</si>
  <si>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</si>
  <si>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</si>
  <si>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</si>
  <si>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</si>
  <si>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</si>
  <si>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</si>
  <si>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</si>
  <si>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</si>
  <si>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</si>
  <si>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</si>
  <si>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</si>
  <si>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</si>
  <si>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</si>
  <si>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</si>
  <si>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</si>
  <si>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</si>
  <si>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</si>
  <si>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</si>
  <si>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</si>
  <si>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</si>
  <si>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</si>
  <si>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</si>
  <si>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</si>
  <si>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</si>
  <si>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</si>
  <si>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</si>
  <si>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</si>
  <si>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</si>
  <si>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</si>
  <si>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</si>
  <si>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</si>
  <si>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</si>
  <si>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</si>
  <si>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</si>
  <si>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</si>
  <si>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</si>
  <si>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</si>
  <si>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</si>
  <si>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</si>
  <si>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</si>
  <si>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</si>
  <si>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</si>
  <si>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</si>
  <si>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</si>
  <si>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</si>
  <si>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</si>
  <si>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</si>
  <si>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</si>
  <si>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</si>
  <si>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</si>
  <si>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</si>
  <si>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</si>
  <si>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</si>
  <si>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</si>
  <si>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</si>
  <si>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</si>
  <si>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</si>
  <si>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</si>
  <si>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</si>
  <si>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</si>
  <si>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</si>
  <si>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</si>
  <si>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</si>
  <si>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</si>
  <si>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</si>
  <si>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</si>
  <si>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</si>
  <si>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</si>
  <si>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</si>
  <si>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</si>
  <si>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</si>
  <si>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</si>
  <si>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</si>
  <si>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</si>
  <si>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</si>
  <si>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</si>
  <si>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</si>
  <si>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</si>
  <si>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</si>
  <si>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</si>
  <si>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</si>
  <si>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</si>
  <si>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</si>
  <si>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</si>
  <si>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</si>
  <si>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</si>
  <si>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</si>
  <si>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</si>
  <si>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</si>
  <si>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</si>
  <si>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</si>
  <si>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</si>
  <si>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</si>
  <si>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</si>
  <si>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</si>
  <si>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</si>
  <si>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</si>
  <si>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</si>
  <si>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</si>
  <si>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</si>
  <si>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</si>
  <si>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</si>
  <si>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</si>
  <si>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</si>
  <si>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</si>
  <si>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</si>
  <si>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</si>
  <si>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</si>
  <si>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</si>
  <si>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</si>
  <si>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</si>
  <si>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</si>
  <si>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</si>
  <si>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</si>
  <si>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</si>
  <si>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</si>
  <si>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</si>
  <si>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</si>
  <si>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</si>
  <si>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</si>
  <si>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</si>
  <si>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</si>
  <si>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</si>
  <si>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</si>
  <si>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</si>
  <si>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</si>
  <si>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</si>
  <si>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</si>
  <si>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</si>
  <si>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</si>
  <si>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</si>
  <si>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</si>
  <si>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</si>
  <si>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</si>
  <si>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</si>
  <si>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</si>
  <si>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</si>
  <si>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</si>
  <si>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</si>
  <si>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</si>
  <si>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</si>
  <si>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</si>
  <si>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</si>
  <si>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</si>
  <si>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</si>
  <si>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</si>
  <si>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</si>
  <si>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</si>
  <si>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</si>
  <si>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</si>
  <si>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</si>
  <si>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</si>
  <si>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</si>
  <si>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</si>
  <si>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</si>
  <si>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</si>
  <si>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</si>
  <si>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</si>
  <si>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</si>
  <si>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</si>
  <si>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</si>
  <si>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</si>
  <si>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</si>
  <si>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</si>
  <si>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</si>
  <si>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</si>
  <si>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</si>
  <si>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</si>
  <si>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</si>
  <si>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</si>
  <si>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</si>
  <si>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</si>
  <si>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</si>
  <si>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</si>
  <si>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</si>
  <si>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</si>
  <si>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</si>
  <si>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</si>
  <si>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</si>
  <si>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</si>
  <si>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</si>
  <si>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</si>
  <si>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</si>
  <si>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</si>
  <si>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</si>
  <si>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</si>
  <si>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</si>
  <si>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</si>
  <si>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</si>
  <si>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</si>
  <si>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</si>
  <si>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</si>
  <si>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</si>
  <si>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</si>
  <si>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</si>
  <si>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</si>
  <si>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</si>
  <si>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</si>
  <si>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</si>
  <si>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</si>
  <si>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</si>
  <si>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</si>
  <si>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</si>
  <si>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</si>
  <si>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</si>
  <si>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</si>
  <si>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</si>
  <si>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</si>
  <si>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</si>
  <si>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</si>
  <si>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</si>
  <si>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</si>
  <si>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</si>
  <si>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</si>
  <si>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</si>
  <si>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</si>
  <si>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</si>
  <si>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</si>
  <si>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</si>
  <si>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</si>
  <si>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</si>
  <si>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</si>
  <si>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</si>
  <si>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</si>
  <si>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</si>
  <si>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</si>
  <si>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</si>
  <si>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</si>
  <si>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</si>
  <si>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</si>
  <si>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</si>
  <si>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</si>
  <si>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</si>
  <si>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</si>
  <si>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</si>
  <si>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</si>
  <si>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</si>
  <si>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</si>
  <si>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</si>
  <si>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</si>
  <si>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</si>
  <si>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</si>
  <si>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</si>
  <si>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</si>
  <si>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</si>
  <si>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</si>
  <si>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</si>
  <si>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</si>
  <si>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</si>
  <si>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</si>
  <si>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</si>
  <si>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</si>
  <si>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</si>
  <si>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</si>
  <si>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</si>
  <si>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</si>
  <si>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</si>
  <si>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</si>
  <si>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</si>
  <si>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</si>
  <si>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</si>
  <si>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</si>
  <si>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</si>
  <si>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</si>
  <si>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</si>
  <si>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</si>
  <si>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</si>
  <si>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</si>
  <si>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</si>
  <si>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</si>
  <si>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</si>
  <si>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</si>
  <si>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</si>
  <si>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</si>
  <si>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</si>
  <si>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</si>
  <si>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</si>
  <si>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</si>
  <si>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</si>
  <si>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</si>
  <si>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</si>
  <si>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</si>
  <si>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</si>
  <si>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</si>
  <si>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</si>
  <si>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</si>
  <si>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</si>
  <si>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</si>
  <si>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</si>
  <si>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</si>
  <si>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</si>
  <si>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</si>
  <si>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</si>
  <si>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</si>
  <si>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</si>
  <si>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</si>
  <si>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</si>
  <si>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</si>
  <si>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</si>
  <si>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</si>
  <si>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</si>
  <si>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</si>
  <si>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</si>
  <si>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</si>
  <si>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</si>
  <si>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</si>
  <si>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</si>
  <si>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</si>
  <si>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</si>
  <si>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</si>
  <si>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</si>
  <si>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</si>
  <si>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</si>
  <si>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</si>
  <si>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</si>
  <si>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</si>
  <si>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</si>
  <si>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</si>
  <si>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</si>
  <si>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</si>
  <si>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</si>
  <si>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</si>
  <si>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</si>
  <si>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</si>
  <si>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</si>
  <si>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</si>
  <si>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</si>
  <si>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</si>
  <si>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</si>
  <si>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</si>
  <si>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</si>
  <si>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</si>
  <si>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</si>
  <si>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</si>
  <si>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</si>
  <si>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</si>
  <si>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</si>
  <si>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</si>
  <si>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</si>
  <si>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</si>
  <si>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</si>
  <si>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</si>
  <si>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</si>
  <si>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</si>
  <si>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</si>
  <si>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</si>
  <si>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</si>
  <si>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</si>
  <si>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</si>
  <si>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</si>
  <si>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</si>
  <si>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</si>
  <si>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</si>
  <si>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</si>
  <si>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</si>
  <si>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</si>
  <si>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</si>
  <si>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</si>
  <si>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</si>
  <si>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</si>
  <si>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</si>
  <si>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</si>
  <si>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</si>
  <si>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</si>
  <si>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</si>
  <si>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</si>
  <si>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</si>
  <si>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</si>
  <si>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</si>
  <si>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</si>
  <si>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</si>
  <si>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</si>
  <si>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</si>
  <si>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</si>
  <si>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</si>
  <si>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</si>
  <si>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</si>
  <si>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</si>
  <si>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</si>
  <si>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</si>
  <si>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</si>
  <si>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</si>
  <si>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</si>
  <si>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</si>
  <si>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</si>
  <si>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</si>
  <si>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</si>
  <si>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</si>
  <si>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</si>
  <si>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</si>
  <si>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</si>
  <si>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</si>
  <si>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</si>
  <si>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</si>
  <si>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</si>
  <si>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</si>
  <si>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</si>
  <si>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</si>
  <si>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</si>
  <si>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</si>
  <si>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</si>
  <si>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</si>
  <si>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</si>
  <si>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</si>
  <si>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</si>
  <si>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</si>
  <si>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</si>
  <si>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</si>
  <si>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</si>
  <si>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</si>
  <si>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</si>
  <si>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</si>
  <si>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</si>
  <si>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</si>
  <si>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</si>
  <si>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</si>
  <si>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</si>
  <si>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</si>
  <si>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</si>
  <si>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</si>
  <si>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</si>
  <si>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</si>
  <si>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</si>
  <si>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</si>
  <si>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</si>
  <si>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</si>
  <si>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</si>
  <si>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</si>
  <si>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</si>
  <si>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</si>
  <si>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</si>
  <si>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</si>
  <si>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</si>
  <si>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</si>
  <si>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</si>
  <si>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</si>
  <si>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</si>
  <si>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</si>
  <si>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</si>
  <si>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</si>
  <si>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</si>
  <si>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</si>
  <si>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</si>
  <si>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</si>
  <si>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</si>
  <si>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</si>
  <si>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</si>
  <si>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</si>
  <si>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</si>
  <si>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</si>
  <si>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</si>
  <si>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</si>
  <si>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</si>
  <si>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</si>
  <si>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</si>
  <si>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</si>
  <si>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</si>
  <si>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</si>
  <si>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</si>
  <si>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</si>
  <si>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</si>
  <si>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</si>
  <si>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</si>
  <si>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</si>
  <si>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</si>
  <si>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</si>
  <si>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</si>
  <si>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</si>
  <si>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</si>
  <si>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</si>
  <si>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</si>
  <si>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</si>
  <si>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</si>
  <si>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</si>
  <si>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</si>
  <si>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</si>
  <si>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</si>
  <si>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</si>
  <si>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</si>
  <si>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</si>
  <si>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</si>
  <si>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</si>
  <si>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</si>
  <si>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</si>
  <si>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</si>
  <si>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</si>
  <si>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</si>
  <si>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</si>
  <si>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</si>
  <si>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</si>
  <si>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</si>
  <si>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</si>
  <si>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</si>
  <si>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</si>
  <si>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</si>
  <si>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</si>
  <si>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</si>
  <si>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</si>
  <si>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</si>
  <si>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</si>
  <si>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</si>
  <si>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</si>
  <si>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</si>
  <si>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</si>
  <si>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</si>
  <si>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</si>
  <si>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</si>
  <si>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</si>
  <si>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</si>
  <si>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</si>
  <si>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</si>
  <si>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</si>
  <si>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</si>
  <si>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</si>
  <si>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</si>
  <si>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</si>
  <si>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</si>
  <si>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</si>
  <si>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</si>
  <si>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</si>
  <si>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</si>
  <si>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</si>
  <si>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</si>
  <si>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</si>
  <si>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</si>
  <si>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</si>
  <si>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</si>
  <si>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</si>
  <si>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</si>
  <si>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</si>
  <si>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</si>
  <si>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</si>
  <si>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</si>
  <si>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</si>
  <si>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</si>
  <si>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</si>
  <si>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</si>
  <si>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</si>
  <si>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</si>
  <si>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</si>
  <si>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</si>
  <si>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</si>
  <si>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</si>
  <si>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</si>
  <si>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</si>
  <si>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</si>
  <si>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</si>
  <si>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</si>
  <si>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</si>
  <si>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</si>
  <si>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</si>
  <si>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</si>
  <si>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</si>
  <si>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</si>
  <si>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</si>
  <si>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</si>
  <si>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</si>
  <si>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</si>
  <si>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</si>
  <si>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</si>
  <si>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</si>
  <si>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</si>
  <si>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</si>
  <si>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</si>
  <si>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</si>
  <si>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</si>
  <si>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</si>
  <si>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</si>
  <si>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</si>
  <si>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</si>
  <si>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</si>
  <si>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</si>
  <si>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</si>
  <si>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</si>
  <si>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</si>
  <si>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</si>
  <si>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</si>
  <si>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</si>
  <si>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</si>
  <si>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</si>
  <si>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</si>
  <si>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</si>
  <si>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</si>
  <si>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</si>
  <si>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</si>
  <si>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</si>
  <si>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</si>
  <si>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</si>
  <si>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</si>
  <si>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</si>
  <si>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</si>
  <si>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</si>
  <si>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</si>
  <si>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</si>
  <si>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</si>
  <si>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</si>
  <si>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</si>
  <si>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</si>
  <si>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</si>
  <si>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</si>
  <si>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</si>
  <si>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</si>
  <si>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</si>
  <si>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</si>
  <si>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</si>
  <si>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</si>
  <si>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</si>
  <si>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</si>
  <si>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</si>
  <si>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</si>
  <si>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</si>
  <si>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</si>
  <si>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</si>
  <si>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</si>
  <si>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</si>
  <si>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</si>
  <si>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</si>
  <si>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</si>
  <si>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</si>
  <si>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</si>
  <si>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</si>
  <si>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</si>
  <si>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</si>
  <si>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</si>
  <si>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</si>
  <si>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</si>
  <si>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</si>
  <si>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</si>
  <si>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</si>
  <si>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</si>
  <si>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</si>
  <si>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</si>
  <si>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</si>
  <si>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</si>
  <si>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</si>
  <si>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</si>
  <si>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</si>
  <si>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</si>
  <si>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</si>
  <si>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</si>
  <si>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</si>
  <si>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</si>
  <si>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</si>
  <si>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</si>
  <si>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</si>
  <si>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</si>
  <si>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</si>
  <si>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</si>
  <si>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</si>
  <si>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</si>
  <si>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</si>
  <si>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</si>
  <si>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</si>
  <si>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</si>
  <si>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</si>
  <si>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</si>
  <si>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</si>
  <si>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</si>
  <si>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</si>
  <si>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</si>
  <si>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</si>
  <si>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</si>
  <si>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</si>
  <si>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</si>
  <si>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</si>
  <si>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</si>
  <si>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</si>
  <si>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</si>
  <si>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</si>
  <si>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</si>
  <si>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</si>
  <si>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</si>
  <si>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</si>
  <si>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</si>
  <si>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</si>
  <si>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</si>
  <si>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</si>
  <si>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</si>
  <si>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</si>
  <si>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</si>
  <si>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</si>
  <si>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</si>
  <si>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</si>
  <si>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</si>
  <si>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</si>
  <si>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</si>
  <si>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</si>
  <si>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</si>
  <si>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</si>
  <si>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</si>
  <si>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</si>
  <si>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</si>
  <si>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</si>
  <si>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</si>
  <si>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</si>
  <si>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</si>
  <si>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</si>
  <si>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</si>
  <si>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</si>
  <si>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</si>
  <si>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</si>
  <si>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</si>
  <si>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</si>
  <si>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</si>
  <si>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</si>
  <si>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</si>
  <si>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</si>
  <si>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</si>
  <si>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</si>
  <si>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</si>
  <si>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</si>
  <si>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</si>
  <si>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</si>
  <si>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</si>
  <si>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</si>
  <si>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</si>
  <si>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</si>
  <si>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</si>
  <si>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</si>
  <si>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</si>
  <si>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</si>
  <si>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</si>
  <si>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</si>
  <si>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</si>
  <si>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</si>
  <si>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</si>
  <si>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</si>
  <si>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</si>
  <si>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</si>
  <si>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</si>
  <si>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</si>
  <si>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</si>
  <si>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</si>
  <si>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</si>
  <si>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</si>
  <si>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</si>
  <si>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</si>
  <si>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</si>
  <si>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</si>
  <si>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</si>
  <si>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</si>
  <si>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</si>
  <si>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</si>
  <si>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</si>
  <si>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</si>
  <si>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</si>
  <si>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</si>
  <si>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</si>
  <si>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</si>
  <si>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</si>
  <si>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</si>
  <si>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</si>
  <si>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</si>
  <si>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</si>
  <si>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</si>
  <si>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</si>
  <si>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</si>
  <si>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</si>
  <si>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</si>
  <si>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</si>
  <si>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</si>
  <si>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</si>
  <si>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</si>
  <si>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</si>
  <si>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</si>
  <si>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</si>
  <si>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</si>
  <si>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</si>
  <si>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</si>
  <si>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</si>
  <si>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</si>
  <si>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</si>
  <si>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</si>
  <si>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</si>
  <si>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</si>
  <si>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</si>
  <si>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</si>
  <si>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</si>
  <si>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</si>
  <si>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</si>
  <si>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</si>
  <si>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</si>
  <si>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</si>
  <si>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</si>
  <si>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</si>
  <si>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</si>
  <si>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</si>
  <si>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</si>
  <si>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</si>
  <si>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</si>
  <si>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</si>
  <si>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</si>
  <si>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</si>
  <si>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</si>
  <si>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</si>
  <si>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</si>
  <si>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</si>
  <si>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</si>
  <si>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</si>
  <si>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</si>
  <si>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</si>
  <si>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</si>
  <si>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</si>
  <si>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</si>
  <si>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</si>
  <si>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</si>
  <si>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</si>
  <si>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</si>
  <si>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</si>
  <si>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</si>
  <si>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</si>
  <si>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</si>
  <si>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</si>
  <si>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</si>
  <si>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</si>
  <si>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</si>
  <si>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</si>
  <si>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</si>
  <si>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</si>
  <si>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</si>
  <si>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</si>
  <si>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</si>
  <si>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</si>
  <si>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</si>
  <si>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</si>
  <si>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</si>
  <si>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</si>
  <si>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</si>
  <si>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</si>
  <si>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</si>
  <si>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</si>
  <si>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</si>
  <si>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</si>
  <si>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</si>
  <si>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</si>
  <si>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</si>
  <si>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</si>
  <si>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</si>
  <si>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</si>
  <si>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</si>
  <si>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</si>
  <si>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</si>
  <si>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</si>
  <si>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</si>
  <si>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</si>
  <si>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</si>
  <si>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</si>
  <si>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</si>
  <si>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</si>
  <si>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</si>
  <si>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</si>
  <si>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</si>
  <si>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</si>
  <si>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</si>
  <si>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</si>
  <si>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</si>
  <si>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</si>
  <si>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</si>
  <si>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</si>
  <si>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</si>
  <si>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</si>
  <si>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</si>
  <si>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</si>
  <si>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</si>
  <si>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</si>
  <si>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</si>
  <si>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</si>
  <si>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</si>
  <si>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</si>
  <si>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</si>
  <si>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</si>
  <si>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</si>
  <si>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</si>
  <si>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</si>
  <si>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</si>
  <si>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</si>
  <si>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</si>
  <si>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</si>
  <si>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</si>
  <si>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</si>
  <si>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</si>
  <si>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</si>
  <si>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</si>
  <si>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</si>
  <si>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</si>
  <si>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</si>
  <si>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</si>
  <si>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</si>
  <si>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</si>
  <si>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</si>
  <si>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</si>
  <si>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</si>
  <si>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</si>
  <si>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</si>
  <si>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</si>
  <si>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</si>
  <si>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</si>
  <si>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</si>
  <si>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</si>
  <si>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</si>
  <si>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</si>
  <si>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</si>
  <si>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</si>
  <si>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</si>
  <si>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</si>
  <si>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</si>
  <si>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</si>
  <si>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</si>
  <si>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</si>
  <si>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</si>
  <si>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</si>
  <si>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</si>
  <si>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</si>
  <si>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</si>
  <si>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</si>
  <si>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</si>
  <si>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</si>
  <si>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</si>
  <si>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</si>
  <si>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</si>
  <si>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</si>
  <si>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</si>
  <si>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</si>
  <si>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</si>
  <si>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</si>
  <si>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</si>
  <si>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</si>
  <si>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</si>
  <si>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</si>
  <si>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</si>
  <si>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</si>
  <si>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</si>
  <si>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</si>
  <si>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</si>
  <si>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</si>
  <si>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</si>
  <si>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</si>
  <si>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</si>
  <si>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</si>
  <si>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</si>
  <si>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</si>
  <si>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</si>
  <si>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</si>
  <si>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</si>
  <si>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</si>
  <si>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</si>
  <si>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</si>
  <si>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</si>
  <si>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</si>
  <si>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</si>
  <si>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</si>
  <si>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</si>
  <si>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</si>
  <si>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</si>
  <si>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</si>
  <si>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</si>
  <si>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</si>
  <si>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</si>
  <si>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</si>
  <si>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</si>
  <si>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</si>
  <si>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</si>
  <si>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</si>
  <si>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</si>
  <si>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</si>
  <si>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</si>
  <si>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</si>
  <si>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</si>
  <si>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</si>
  <si>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</si>
  <si>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</si>
  <si>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</si>
  <si>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</si>
  <si>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</si>
  <si>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</si>
  <si>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</si>
  <si>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</si>
  <si>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</si>
  <si>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</si>
  <si>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</si>
  <si>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</si>
  <si>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</si>
  <si>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</si>
  <si>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</si>
  <si>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</si>
  <si>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</si>
  <si>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</si>
  <si>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</si>
  <si>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</si>
  <si>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</si>
  <si>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</si>
  <si>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</si>
  <si>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</si>
  <si>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</si>
  <si>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</si>
  <si>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</si>
  <si>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</si>
  <si>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</si>
  <si>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</si>
  <si>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</si>
  <si>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</si>
  <si>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</si>
  <si>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</si>
  <si>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</si>
  <si>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</si>
  <si>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</si>
  <si>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</si>
  <si>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</si>
  <si>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</si>
  <si>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</si>
  <si>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</si>
  <si>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</si>
  <si>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</si>
  <si>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</si>
  <si>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</si>
  <si>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</si>
  <si>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</si>
  <si>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</si>
  <si>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</si>
  <si>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</si>
  <si>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</si>
  <si>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</si>
  <si>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</si>
  <si>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</si>
  <si>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</si>
  <si>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</si>
  <si>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</si>
  <si>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</si>
  <si>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</si>
  <si>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</si>
  <si>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</si>
  <si>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</si>
  <si>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</si>
  <si>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</si>
  <si>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</si>
  <si>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</si>
  <si>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</si>
  <si>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</si>
  <si>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</si>
  <si>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</si>
  <si>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</si>
  <si>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</si>
  <si>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</si>
  <si>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</si>
  <si>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</si>
  <si>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</si>
  <si>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</si>
  <si>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</si>
  <si>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</si>
  <si>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</si>
  <si>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</si>
  <si>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</si>
  <si>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</si>
  <si>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</si>
  <si>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</si>
  <si>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</si>
  <si>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</si>
  <si>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</si>
  <si>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</si>
  <si>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</si>
  <si>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</si>
  <si>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</si>
  <si>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</si>
  <si>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</si>
  <si>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</si>
  <si>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</si>
  <si>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</si>
  <si>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</si>
  <si>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</si>
  <si>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</si>
  <si>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</si>
  <si>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</si>
  <si>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</si>
  <si>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</si>
  <si>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</si>
  <si>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</si>
  <si>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</si>
  <si>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</si>
  <si>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</si>
  <si>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</si>
  <si>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</si>
  <si>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</si>
  <si>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</si>
  <si>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</si>
  <si>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</si>
  <si>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</si>
  <si>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</si>
  <si>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</si>
  <si>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</si>
  <si>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</si>
  <si>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</si>
  <si>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</si>
  <si>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</si>
  <si>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</si>
  <si>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</si>
  <si>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</si>
  <si>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</si>
  <si>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</si>
  <si>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</si>
  <si>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</si>
  <si>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</si>
  <si>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</si>
  <si>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</si>
  <si>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</si>
  <si>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</si>
  <si>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</si>
  <si>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</si>
  <si>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</si>
  <si>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</si>
  <si>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</si>
  <si>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</si>
  <si>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</si>
  <si>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</si>
  <si>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</si>
  <si>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</si>
  <si>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</si>
  <si>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</si>
  <si>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</si>
  <si>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</si>
  <si>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</si>
  <si>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</si>
  <si>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</si>
  <si>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</si>
  <si>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</si>
  <si>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</si>
  <si>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</si>
  <si>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</si>
  <si>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</si>
  <si>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</si>
  <si>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</si>
  <si>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</si>
  <si>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</si>
  <si>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</si>
  <si>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</si>
  <si>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</si>
  <si>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</si>
  <si>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</si>
  <si>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</si>
  <si>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</si>
  <si>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</si>
  <si>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</si>
  <si>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</si>
  <si>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</si>
  <si>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</si>
  <si>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</si>
  <si>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</si>
  <si>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</si>
  <si>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</si>
  <si>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</si>
  <si>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</si>
  <si>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</si>
  <si>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</si>
  <si>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</si>
  <si>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</si>
  <si>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</si>
  <si>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</si>
  <si>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</si>
  <si>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</si>
  <si>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</si>
  <si>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</si>
  <si>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</si>
  <si>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</si>
  <si>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</si>
  <si>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</si>
  <si>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</si>
  <si>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</si>
  <si>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</si>
  <si>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</si>
  <si>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</si>
  <si>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</si>
  <si>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</si>
  <si>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</si>
  <si>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</si>
  <si>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</si>
  <si>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</si>
  <si>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</si>
  <si>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</si>
  <si>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</si>
  <si>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</si>
  <si>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</si>
  <si>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</si>
  <si>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</si>
  <si>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</si>
  <si>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</si>
  <si>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</si>
  <si>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</si>
  <si>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</si>
  <si>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</si>
  <si>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</si>
  <si>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</si>
  <si>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</si>
  <si>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</si>
  <si>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</si>
  <si>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</si>
  <si>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</si>
  <si>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</si>
  <si>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</si>
  <si>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</si>
  <si>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</si>
  <si>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</si>
  <si>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</si>
  <si>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</si>
  <si>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</si>
  <si>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</si>
  <si>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</si>
  <si>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</si>
  <si>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</si>
  <si>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</si>
  <si>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</si>
  <si>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</si>
  <si>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</si>
  <si>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</si>
  <si>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</si>
  <si>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</si>
  <si>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</si>
  <si>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</si>
  <si>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</si>
  <si>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</si>
  <si>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</si>
  <si>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</si>
  <si>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</si>
  <si>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</si>
  <si>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</si>
  <si>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</si>
  <si>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</si>
  <si>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</si>
  <si>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</si>
  <si>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</si>
  <si>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</si>
  <si>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</si>
  <si>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</si>
  <si>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</si>
  <si>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</si>
  <si>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</si>
  <si>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</si>
  <si>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</si>
  <si>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</si>
  <si>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</si>
  <si>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</si>
  <si>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</si>
  <si>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</si>
  <si>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</si>
  <si>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</si>
  <si>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</si>
  <si>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</si>
  <si>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</si>
  <si>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</si>
  <si>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</si>
  <si>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</si>
  <si>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</si>
  <si>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</si>
  <si>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</si>
  <si>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</si>
  <si>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</si>
  <si>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</si>
  <si>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</si>
  <si>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</si>
  <si>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</si>
  <si>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</si>
  <si>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</si>
  <si>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</si>
  <si>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</si>
  <si>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</si>
  <si>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</si>
  <si>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</si>
  <si>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</si>
  <si>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</si>
  <si>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</si>
  <si>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</si>
  <si>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</si>
  <si>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</si>
  <si>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</si>
  <si>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</si>
  <si>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</si>
  <si>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</si>
  <si>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</si>
  <si>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</si>
  <si>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</si>
  <si>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</si>
  <si>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</si>
  <si>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</si>
  <si>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</si>
  <si>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</si>
  <si>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</si>
  <si>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</si>
  <si>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</si>
  <si>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</si>
  <si>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</si>
  <si>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</si>
  <si>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</si>
  <si>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</si>
  <si>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</si>
  <si>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</si>
  <si>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</si>
  <si>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</si>
  <si>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</si>
  <si>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</si>
  <si>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</si>
  <si>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</si>
  <si>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</si>
  <si>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</si>
  <si>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</si>
  <si>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</si>
  <si>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</si>
  <si>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</si>
  <si>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</si>
  <si>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</si>
  <si>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</si>
  <si>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</si>
  <si>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</si>
  <si>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</si>
  <si>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</si>
  <si>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</si>
  <si>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</si>
  <si>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</si>
  <si>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</si>
  <si>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</si>
  <si>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</si>
  <si>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</si>
  <si>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</si>
  <si>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</si>
  <si>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</si>
  <si>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</si>
  <si>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</si>
  <si>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</si>
  <si>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</si>
  <si>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</si>
  <si>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</si>
  <si>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</si>
  <si>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</si>
  <si>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</si>
  <si>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</si>
  <si>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</si>
  <si>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</si>
  <si>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</si>
  <si>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</si>
  <si>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</si>
  <si>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</si>
  <si>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</si>
  <si>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</si>
  <si>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</si>
  <si>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</si>
  <si>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</si>
  <si>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</si>
  <si>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</si>
  <si>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</si>
  <si>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</si>
  <si>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</si>
  <si>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</si>
  <si>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</si>
  <si>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</si>
  <si>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</si>
  <si>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</si>
  <si>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</si>
  <si>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</si>
  <si>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</si>
  <si>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</si>
  <si>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</si>
  <si>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</si>
  <si>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</si>
  <si>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</si>
  <si>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</si>
  <si>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</si>
  <si>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</si>
  <si>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</si>
  <si>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</si>
  <si>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</si>
  <si>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</si>
  <si>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</si>
  <si>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</si>
  <si>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</si>
  <si>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</si>
  <si>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</si>
  <si>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</si>
  <si>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</si>
  <si>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</si>
  <si>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</si>
  <si>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</si>
  <si>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</si>
  <si>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</si>
  <si>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</si>
  <si>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</si>
  <si>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</si>
  <si>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</si>
  <si>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</si>
  <si>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</si>
  <si>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</si>
  <si>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</si>
  <si>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</si>
  <si>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</si>
  <si>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</si>
  <si>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</si>
  <si>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</si>
  <si>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</si>
  <si>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</si>
  <si>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</si>
  <si>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</si>
  <si>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</si>
  <si>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</si>
  <si>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</si>
  <si>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</si>
  <si>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</si>
  <si>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</si>
  <si>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</si>
  <si>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</si>
  <si>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</si>
  <si>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</si>
  <si>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</si>
  <si>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</si>
  <si>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</si>
  <si>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</si>
  <si>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</si>
  <si>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</si>
  <si>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</si>
  <si>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</si>
  <si>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</si>
  <si>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</si>
  <si>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</si>
  <si>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</si>
  <si>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</si>
  <si>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</si>
  <si>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</si>
  <si>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</si>
  <si>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</si>
  <si>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</si>
  <si>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</si>
  <si>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</si>
  <si>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</si>
  <si>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</si>
  <si>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</si>
  <si>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</si>
  <si>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</si>
  <si>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</si>
  <si>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</si>
  <si>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</si>
  <si>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</si>
  <si>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</si>
  <si>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</si>
  <si>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</si>
  <si>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</si>
  <si>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</si>
  <si>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</si>
  <si>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</si>
  <si>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</si>
  <si>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</si>
  <si>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</si>
  <si>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</si>
  <si>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</si>
  <si>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</si>
  <si>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</si>
  <si>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</si>
  <si>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</si>
  <si>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</si>
  <si>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</si>
  <si>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</si>
  <si>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</si>
  <si>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</si>
  <si>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</si>
  <si>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</si>
  <si>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</si>
  <si>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</si>
  <si>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</si>
  <si>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</si>
  <si>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</si>
  <si>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</si>
  <si>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</si>
  <si>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</si>
  <si>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</si>
  <si>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</si>
  <si>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</si>
  <si>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</si>
  <si>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</si>
  <si>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</si>
  <si>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</si>
  <si>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</si>
  <si>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</si>
  <si>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</si>
  <si>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</si>
  <si>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</si>
  <si>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</si>
  <si>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</si>
  <si>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</si>
  <si>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</si>
  <si>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</si>
  <si>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</si>
  <si>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</si>
  <si>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</si>
  <si>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</si>
  <si>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</si>
  <si>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</si>
  <si>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</si>
  <si>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</si>
  <si>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</si>
  <si>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</si>
  <si>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</si>
  <si>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</si>
  <si>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</si>
  <si>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</si>
  <si>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</si>
  <si>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</si>
  <si>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</si>
  <si>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</si>
  <si>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</si>
  <si>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</si>
  <si>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</si>
  <si>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</si>
  <si>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</si>
  <si>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</si>
  <si>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</si>
  <si>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</si>
  <si>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</si>
  <si>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</si>
  <si>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</si>
  <si>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</si>
  <si>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</si>
  <si>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</si>
  <si>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</si>
  <si>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</si>
  <si>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</si>
  <si>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</si>
  <si>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</si>
  <si>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</si>
  <si>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</si>
  <si>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</si>
  <si>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</si>
  <si>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</si>
  <si>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</si>
  <si>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</si>
  <si>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</si>
  <si>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</si>
  <si>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</si>
  <si>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</si>
  <si>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</si>
  <si>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</si>
  <si>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</si>
  <si>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</si>
  <si>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</si>
  <si>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</si>
  <si>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</si>
  <si>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</si>
  <si>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</si>
  <si>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</si>
  <si>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</si>
  <si>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</si>
  <si>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</si>
  <si>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</si>
  <si>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</si>
  <si>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</si>
  <si>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</si>
  <si>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</si>
  <si>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</si>
  <si>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</si>
  <si>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</si>
  <si>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</si>
  <si>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</si>
  <si>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</si>
  <si>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</si>
  <si>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</si>
  <si>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</si>
  <si>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</si>
  <si>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</si>
  <si>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</si>
  <si>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</si>
  <si>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</si>
  <si>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</si>
  <si>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</si>
  <si>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</si>
  <si>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</si>
  <si>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</si>
  <si>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</si>
  <si>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</si>
  <si>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</si>
  <si>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</si>
  <si>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</si>
  <si>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</si>
  <si>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</si>
  <si>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</si>
  <si>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</si>
  <si>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</si>
  <si>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</si>
  <si>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</si>
  <si>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</si>
  <si>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</si>
  <si>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</si>
  <si>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</si>
  <si>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</si>
  <si>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</si>
  <si>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</si>
  <si>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</si>
  <si>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</si>
  <si>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</si>
  <si>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</si>
  <si>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</si>
  <si>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</si>
  <si>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</si>
  <si>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</si>
  <si>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</si>
  <si>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</si>
  <si>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</si>
  <si>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</si>
  <si>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</si>
  <si>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</si>
  <si>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</si>
  <si>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</si>
  <si>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</si>
  <si>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</si>
  <si>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</si>
  <si>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</si>
  <si>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</si>
  <si>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</si>
  <si>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</si>
  <si>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</si>
  <si>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</si>
  <si>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</si>
  <si>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</si>
  <si>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</si>
  <si>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</si>
  <si>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</si>
  <si>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</si>
  <si>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</si>
  <si>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</si>
  <si>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</si>
  <si>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</si>
  <si>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</si>
  <si>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</si>
  <si>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</si>
  <si>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</si>
  <si>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</si>
  <si>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</si>
  <si>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</si>
  <si>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</si>
  <si>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</si>
  <si>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</si>
  <si>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</si>
  <si>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</si>
  <si>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</si>
  <si>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</si>
  <si>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</si>
  <si>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</si>
  <si>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</si>
  <si>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</si>
  <si>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</si>
  <si>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</si>
  <si>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</si>
  <si>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</si>
  <si>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</si>
  <si>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</si>
  <si>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</si>
  <si>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</si>
  <si>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</si>
  <si>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</si>
  <si>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</si>
  <si>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</si>
  <si>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</si>
  <si>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</si>
  <si>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</si>
  <si>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</si>
  <si>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</si>
  <si>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</si>
  <si>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</si>
  <si>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</si>
  <si>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</si>
  <si>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</si>
  <si>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</si>
  <si>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</si>
  <si>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</si>
  <si>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</si>
  <si>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</si>
  <si>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</si>
  <si>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</si>
  <si>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</si>
  <si>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</si>
  <si>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</si>
  <si>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</si>
  <si>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</si>
  <si>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</si>
  <si>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</si>
  <si>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</si>
  <si>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</si>
  <si>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</si>
  <si>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</si>
  <si>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</si>
  <si>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</si>
  <si>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</si>
  <si>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</si>
  <si>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</si>
  <si>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</si>
  <si>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</si>
  <si>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</si>
  <si>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</si>
  <si>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</si>
  <si>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</si>
  <si>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</si>
  <si>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</si>
  <si>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</si>
  <si>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</si>
  <si>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</si>
  <si>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</si>
  <si>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</si>
  <si>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</si>
  <si>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</si>
  <si>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</si>
  <si>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</si>
  <si>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</si>
  <si>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</si>
  <si>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</si>
  <si>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</si>
  <si>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</si>
  <si>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</si>
  <si>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</si>
  <si>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</si>
  <si>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</si>
  <si>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</si>
  <si>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</si>
  <si>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</si>
  <si>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</si>
  <si>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</si>
  <si>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</si>
  <si>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</si>
  <si>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</si>
  <si>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</si>
  <si>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</si>
  <si>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</si>
  <si>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</si>
  <si>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</si>
  <si>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</si>
  <si>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</si>
  <si>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</si>
  <si>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</si>
  <si>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</si>
  <si>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</si>
  <si>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</si>
  <si>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</si>
  <si>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</si>
  <si>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</si>
  <si>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</si>
  <si>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</si>
  <si>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</si>
  <si>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</si>
  <si>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</si>
  <si>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</si>
  <si>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</si>
  <si>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</si>
  <si>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</si>
  <si>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</si>
  <si>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</si>
  <si>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</si>
  <si>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</si>
  <si>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</si>
  <si>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</si>
  <si>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</si>
  <si>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</si>
  <si>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</si>
  <si>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</si>
  <si>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</si>
  <si>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</si>
  <si>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</si>
  <si>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</si>
  <si>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</si>
  <si>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</si>
  <si>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</si>
  <si>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</si>
  <si>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</si>
  <si>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</si>
  <si>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</si>
  <si>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</si>
  <si>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</si>
  <si>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</si>
  <si>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</si>
  <si>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</si>
  <si>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</si>
  <si>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</si>
  <si>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</si>
  <si>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</si>
  <si>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</si>
  <si>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</si>
  <si>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</si>
  <si>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</si>
  <si>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</si>
  <si>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</si>
  <si>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</si>
  <si>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</si>
  <si>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</si>
  <si>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</si>
  <si>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</si>
  <si>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</si>
  <si>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</si>
  <si>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</si>
  <si>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</si>
  <si>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</si>
  <si>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</si>
  <si>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</si>
  <si>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</si>
  <si>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</si>
  <si>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</si>
  <si>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</si>
  <si>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</si>
  <si>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</si>
  <si>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</si>
  <si>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</si>
  <si>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</si>
  <si>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</si>
  <si>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</si>
  <si>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</si>
  <si>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</si>
  <si>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</si>
  <si>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</si>
  <si>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</si>
  <si>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</si>
  <si>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</si>
  <si>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</si>
  <si>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</si>
  <si>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</si>
  <si>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</si>
  <si>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</si>
  <si>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</si>
  <si>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</si>
  <si>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</si>
  <si>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</si>
  <si>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</si>
  <si>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</si>
  <si>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</si>
  <si>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</si>
  <si>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</si>
  <si>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</si>
  <si>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</si>
  <si>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</si>
  <si>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</si>
  <si>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</si>
  <si>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</si>
  <si>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</si>
  <si>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</si>
  <si>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</si>
  <si>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</si>
  <si>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</si>
  <si>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</si>
  <si>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</si>
  <si>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</si>
  <si>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</si>
  <si>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</si>
  <si>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</si>
  <si>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</si>
  <si>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</si>
  <si>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</si>
  <si>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</si>
  <si>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</si>
  <si>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</si>
  <si>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</si>
  <si>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</si>
  <si>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</si>
  <si>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</si>
  <si>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</si>
  <si>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</si>
  <si>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</si>
  <si>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</si>
  <si>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</si>
  <si>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</si>
  <si>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</si>
  <si>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</si>
  <si>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</si>
  <si>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</si>
  <si>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</si>
  <si>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</si>
  <si>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</si>
  <si>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</si>
  <si>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</si>
  <si>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</si>
  <si>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</si>
  <si>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</si>
  <si>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</si>
  <si>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</si>
  <si>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</si>
  <si>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</si>
  <si>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</si>
  <si>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</si>
  <si>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</si>
  <si>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</si>
  <si>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</si>
  <si>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</si>
  <si>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</si>
  <si>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</si>
  <si>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</si>
  <si>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</si>
  <si>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</si>
  <si>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</si>
  <si>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</si>
  <si>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</si>
  <si>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</si>
  <si>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</si>
  <si>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</si>
  <si>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</si>
  <si>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</si>
  <si>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</si>
  <si>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</si>
  <si>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</si>
  <si>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</si>
  <si>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</si>
  <si>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</si>
  <si>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</si>
  <si>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</si>
  <si>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</si>
  <si>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</si>
  <si>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</si>
  <si>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</si>
  <si>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</si>
  <si>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</si>
  <si>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</si>
  <si>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</si>
  <si>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</si>
  <si>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</si>
  <si>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</si>
  <si>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</si>
  <si>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</si>
  <si>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</si>
  <si>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</si>
  <si>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</si>
  <si>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</si>
  <si>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</si>
  <si>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</si>
  <si>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</si>
  <si>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</si>
  <si>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</si>
  <si>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</si>
  <si>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</si>
  <si>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</si>
  <si>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</si>
  <si>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</si>
  <si>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</si>
  <si>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</si>
  <si>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</si>
  <si>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</si>
  <si>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</si>
  <si>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</si>
  <si>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</si>
  <si>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</si>
  <si>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</si>
  <si>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</si>
  <si>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</si>
  <si>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</si>
  <si>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</si>
  <si>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</si>
  <si>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</si>
  <si>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</si>
  <si>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</si>
  <si>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</si>
  <si>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</si>
  <si>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</si>
  <si>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</si>
  <si>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</si>
  <si>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</si>
  <si>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</si>
  <si>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</si>
  <si>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</si>
  <si>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</si>
  <si>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</si>
  <si>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</si>
  <si>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</si>
  <si>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</si>
  <si>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</si>
  <si>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</si>
  <si>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</si>
  <si>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</si>
  <si>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</si>
  <si>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</si>
  <si>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</si>
  <si>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</si>
  <si>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</si>
  <si>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</si>
  <si>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</si>
  <si>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</si>
  <si>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</si>
  <si>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</si>
  <si>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</si>
  <si>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</si>
  <si>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</si>
  <si>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</si>
  <si>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</si>
  <si>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</si>
  <si>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</si>
  <si>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</si>
  <si>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</si>
  <si>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</si>
  <si>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</si>
  <si>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</si>
  <si>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</si>
  <si>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</si>
  <si>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</si>
  <si>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</si>
  <si>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</si>
  <si>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</si>
  <si>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</si>
  <si>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</si>
  <si>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</si>
  <si>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</si>
  <si>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</si>
  <si>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</si>
  <si>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</si>
  <si>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</si>
  <si>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</si>
  <si>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</si>
  <si>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</si>
  <si>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</si>
  <si>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</si>
  <si>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</si>
  <si>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</si>
  <si>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</si>
  <si>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</si>
  <si>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</si>
  <si>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</si>
  <si>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</si>
  <si>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</si>
  <si>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</si>
  <si>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</si>
  <si>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</si>
  <si>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</si>
  <si>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</si>
  <si>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</si>
  <si>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</si>
  <si>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</si>
  <si>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</si>
  <si>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</si>
  <si>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</si>
  <si>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</si>
  <si>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</si>
  <si>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</si>
  <si>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</si>
  <si>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</si>
  <si>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</si>
  <si>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</si>
  <si>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</si>
  <si>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</si>
  <si>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</si>
  <si>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</si>
  <si>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</si>
  <si>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</si>
  <si>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</si>
  <si>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</si>
  <si>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</si>
  <si>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</si>
  <si>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</si>
  <si>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</si>
  <si>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</si>
  <si>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</si>
  <si>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</si>
  <si>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</si>
  <si>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</si>
  <si>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</si>
  <si>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</si>
  <si>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</si>
  <si>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</si>
  <si>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</si>
  <si>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</si>
  <si>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</si>
  <si>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</si>
  <si>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</si>
  <si>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</si>
  <si>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</si>
  <si>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</si>
  <si>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</si>
  <si>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</si>
  <si>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</si>
  <si>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</si>
  <si>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</si>
  <si>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</si>
  <si>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</si>
  <si>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</si>
  <si>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</si>
  <si>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</si>
  <si>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</si>
  <si>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</si>
  <si>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</si>
  <si>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</si>
  <si>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</si>
  <si>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</si>
  <si>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</si>
  <si>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</si>
  <si>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</si>
  <si>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</si>
  <si>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</si>
  <si>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</si>
  <si>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</si>
  <si>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</si>
  <si>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</si>
  <si>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</si>
  <si>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</si>
  <si>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</si>
  <si>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</si>
  <si>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</si>
  <si>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</si>
  <si>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</si>
  <si>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</si>
  <si>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</si>
  <si>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</si>
  <si>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</si>
  <si>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</si>
  <si>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</si>
  <si>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</si>
  <si>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</si>
  <si>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</si>
  <si>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</si>
  <si>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</si>
  <si>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</si>
  <si>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</si>
  <si>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</si>
  <si>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</si>
  <si>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</si>
  <si>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</si>
  <si>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</si>
  <si>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</si>
  <si>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</si>
  <si>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</si>
  <si>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</si>
  <si>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</si>
  <si>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</si>
  <si>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</si>
  <si>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</si>
  <si>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</si>
  <si>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</si>
  <si>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</si>
  <si>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</si>
  <si>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</si>
  <si>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</si>
  <si>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</si>
  <si>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</si>
  <si>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</si>
  <si>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</si>
  <si>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</si>
  <si>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</si>
  <si>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</si>
  <si>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</si>
  <si>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</si>
  <si>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</si>
  <si>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</si>
  <si>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</si>
  <si>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</si>
  <si>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</si>
  <si>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</si>
  <si>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</si>
  <si>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</si>
  <si>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</si>
  <si>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</si>
  <si>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</si>
  <si>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</si>
  <si>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</si>
  <si>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</si>
  <si>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</si>
  <si>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</si>
  <si>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</si>
  <si>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</si>
  <si>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</si>
  <si>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</si>
  <si>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</si>
  <si>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</si>
  <si>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</si>
  <si>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</si>
  <si>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</si>
  <si>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</si>
  <si>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</si>
  <si>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</si>
  <si>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</si>
  <si>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</si>
  <si>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</si>
  <si>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</si>
  <si>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</si>
  <si>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</si>
  <si>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</si>
  <si>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</si>
  <si>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</si>
  <si>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</si>
  <si>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</si>
  <si>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</si>
  <si>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</si>
  <si>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</si>
  <si>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</si>
  <si>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</si>
  <si>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</si>
  <si>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</si>
  <si>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</si>
  <si>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</si>
  <si>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</si>
  <si>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</si>
  <si>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</si>
  <si>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</si>
  <si>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</si>
  <si>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</si>
  <si>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</si>
  <si>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</si>
  <si>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</si>
  <si>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</si>
  <si>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</si>
  <si>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</si>
  <si>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</si>
  <si>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</si>
  <si>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</si>
  <si>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</si>
  <si>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</si>
  <si>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</si>
  <si>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</si>
  <si>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</si>
  <si>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</si>
  <si>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</si>
  <si>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</si>
  <si>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</si>
  <si>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</si>
  <si>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</si>
  <si>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</si>
  <si>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</si>
  <si>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</si>
  <si>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</si>
  <si>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</si>
  <si>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</si>
  <si>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</si>
  <si>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</si>
  <si>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</si>
  <si>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</si>
  <si>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</si>
  <si>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</si>
  <si>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</si>
  <si>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</si>
  <si>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</si>
  <si>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</si>
  <si>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</si>
  <si>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</si>
  <si>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</si>
  <si>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</si>
  <si>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</si>
  <si>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</si>
  <si>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</si>
  <si>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</si>
  <si>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</si>
  <si>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</si>
  <si>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</si>
  <si>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</si>
  <si>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</si>
  <si>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</si>
  <si>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</si>
  <si>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</si>
  <si>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</si>
  <si>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</si>
  <si>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</si>
  <si>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</si>
  <si>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</si>
  <si>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</si>
  <si>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</si>
  <si>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</si>
  <si>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</si>
  <si>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</si>
  <si>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</si>
  <si>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</si>
  <si>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</si>
  <si>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</si>
  <si>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</si>
  <si>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</si>
  <si>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</si>
  <si>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</si>
  <si>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</si>
  <si>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</si>
  <si>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</si>
  <si>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</si>
  <si>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</si>
  <si>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</si>
  <si>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</si>
  <si>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</si>
  <si>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</si>
  <si>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</si>
  <si>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</si>
  <si>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</si>
  <si>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</si>
  <si>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</si>
  <si>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</si>
  <si>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</si>
  <si>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</si>
  <si>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</si>
  <si>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</si>
  <si>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</si>
  <si>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</si>
  <si>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</si>
  <si>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</si>
  <si>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</si>
  <si>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</si>
  <si>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</si>
  <si>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</si>
  <si>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</si>
  <si>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</si>
  <si>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</si>
  <si>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</si>
  <si>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</si>
  <si>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</si>
  <si>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</si>
  <si>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</si>
  <si>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</si>
  <si>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</si>
  <si>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</si>
  <si>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</si>
  <si>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</si>
  <si>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</si>
  <si>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</si>
  <si>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</si>
  <si>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</si>
  <si>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</si>
  <si>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</si>
  <si>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</si>
  <si>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</si>
  <si>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</si>
  <si>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</si>
  <si>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</si>
  <si>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</si>
  <si>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</si>
  <si>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</si>
  <si>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</si>
  <si>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</si>
  <si>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</si>
  <si>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</si>
  <si>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</si>
  <si>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</si>
  <si>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</si>
  <si>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</si>
  <si>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</si>
  <si>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</si>
  <si>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</si>
  <si>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</si>
  <si>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</si>
  <si>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</si>
  <si>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</si>
  <si>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</si>
  <si>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</si>
  <si>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</si>
  <si>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</si>
  <si>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</si>
  <si>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</si>
  <si>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</si>
  <si>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</si>
  <si>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</si>
  <si>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</si>
  <si>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</si>
  <si>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</si>
  <si>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</si>
  <si>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</si>
  <si>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</si>
  <si>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</si>
  <si>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</si>
  <si>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</si>
  <si>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</si>
  <si>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</si>
  <si>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</si>
  <si>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</si>
  <si>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</si>
  <si>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</si>
  <si>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</si>
  <si>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</si>
  <si>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</si>
  <si>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</si>
  <si>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</si>
  <si>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</si>
  <si>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</si>
  <si>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</si>
  <si>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</si>
  <si>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</si>
  <si>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</si>
  <si>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</si>
  <si>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</si>
  <si>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</si>
  <si>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</si>
  <si>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</si>
  <si>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</si>
  <si>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</si>
  <si>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</si>
  <si>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</si>
  <si>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</si>
  <si>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</si>
  <si>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</si>
  <si>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</si>
  <si>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</si>
  <si>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</si>
  <si>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</si>
  <si>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</si>
  <si>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</si>
  <si>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</si>
  <si>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</si>
  <si>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</si>
  <si>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</si>
  <si>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</si>
  <si>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</si>
  <si>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</si>
  <si>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</si>
  <si>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</si>
  <si>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</si>
  <si>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</si>
  <si>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</si>
  <si>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</si>
  <si>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</si>
  <si>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</si>
  <si>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</si>
  <si>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</si>
  <si>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</si>
  <si>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</si>
  <si>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</si>
  <si>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</si>
  <si>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</si>
  <si>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</si>
  <si>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</si>
  <si>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</si>
  <si>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</si>
  <si>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</si>
  <si>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</si>
  <si>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</si>
  <si>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</si>
  <si>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</si>
  <si>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</si>
  <si>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</si>
  <si>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</si>
  <si>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</si>
  <si>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</si>
  <si>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</si>
  <si>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</si>
  <si>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</si>
  <si>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</si>
  <si>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</si>
  <si>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</si>
  <si>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</si>
  <si>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</si>
  <si>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</si>
  <si>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</si>
  <si>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</si>
  <si>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</si>
  <si>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</si>
  <si>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</si>
  <si>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</si>
  <si>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</si>
  <si>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</si>
  <si>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</si>
  <si>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</si>
  <si>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</si>
  <si>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</si>
  <si>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</si>
  <si>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</si>
  <si>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</si>
  <si>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</si>
  <si>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</si>
  <si>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</si>
  <si>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</si>
  <si>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</si>
  <si>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</si>
  <si>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</si>
  <si>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</si>
  <si>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</si>
  <si>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</si>
  <si>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</si>
  <si>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</si>
  <si>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</si>
  <si>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</si>
  <si>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</si>
  <si>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</si>
  <si>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</si>
  <si>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</si>
  <si>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</si>
  <si>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</si>
  <si>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</si>
  <si>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</si>
  <si>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</si>
  <si>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</si>
  <si>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</si>
  <si>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</si>
  <si>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</si>
  <si>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</si>
  <si>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</si>
  <si>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</si>
  <si>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</si>
  <si>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</si>
  <si>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</si>
  <si>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</si>
  <si>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</si>
  <si>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</si>
  <si>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</si>
  <si>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</si>
  <si>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</si>
  <si>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</si>
  <si>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</si>
  <si>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</si>
  <si>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</si>
  <si>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</si>
  <si>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</si>
  <si>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</si>
  <si>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</si>
  <si>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</si>
  <si>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</si>
  <si>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</si>
  <si>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</si>
  <si>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</si>
  <si>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</si>
  <si>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</si>
  <si>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</si>
  <si>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</si>
  <si>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</si>
  <si>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</si>
  <si>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</si>
  <si>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</si>
  <si>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</si>
  <si>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</si>
  <si>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</si>
  <si>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</si>
  <si>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</si>
  <si>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</si>
  <si>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</si>
  <si>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</si>
  <si>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</si>
  <si>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</si>
  <si>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</si>
  <si>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</si>
  <si>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</si>
  <si>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</si>
  <si>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</si>
  <si>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</si>
  <si>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</si>
  <si>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</si>
  <si>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</si>
  <si>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</si>
  <si>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</si>
  <si>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</si>
  <si>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</si>
  <si>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</si>
  <si>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</si>
  <si>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</si>
  <si>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</si>
  <si>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</si>
  <si>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</si>
  <si>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</si>
  <si>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</si>
  <si>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</si>
  <si>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</si>
  <si>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</si>
  <si>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</si>
  <si>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</si>
  <si>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</si>
  <si>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</si>
  <si>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</si>
  <si>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</si>
  <si>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</si>
  <si>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</si>
  <si>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</si>
  <si>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</si>
  <si>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</si>
  <si>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</si>
  <si>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</si>
  <si>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</si>
  <si>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</si>
  <si>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</si>
  <si>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</si>
  <si>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</si>
  <si>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</si>
  <si>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</si>
  <si>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</si>
  <si>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</si>
  <si>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</si>
  <si>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</si>
  <si>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</si>
  <si>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</si>
  <si>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</si>
  <si>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</si>
  <si>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</si>
  <si>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</si>
  <si>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</si>
  <si>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</si>
  <si>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</si>
  <si>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</si>
  <si>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</si>
  <si>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</si>
  <si>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</si>
  <si>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</si>
  <si>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</si>
  <si>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</si>
  <si>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</si>
  <si>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</si>
  <si>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</si>
  <si>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</si>
  <si>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</si>
  <si>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</si>
  <si>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</si>
  <si>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</si>
  <si>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</si>
  <si>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</si>
  <si>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</si>
  <si>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</si>
  <si>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</si>
  <si>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</si>
  <si>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</si>
  <si>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</si>
  <si>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</si>
  <si>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</si>
  <si>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</si>
  <si>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</si>
  <si>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</si>
  <si>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</si>
  <si>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</si>
  <si>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</si>
  <si>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</si>
  <si>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</si>
  <si>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</si>
  <si>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</si>
  <si>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</si>
  <si>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</si>
  <si>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</si>
  <si>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</si>
  <si>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</si>
  <si>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</si>
  <si>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</si>
  <si>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</si>
  <si>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</si>
  <si>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</si>
  <si>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</si>
  <si>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</si>
  <si>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</si>
  <si>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</si>
  <si>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</si>
  <si>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</si>
  <si>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</si>
  <si>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</si>
  <si>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</si>
  <si>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</si>
  <si>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</si>
  <si>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</si>
  <si>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</si>
  <si>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</si>
  <si>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</si>
  <si>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</si>
  <si>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</si>
  <si>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</si>
  <si>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</si>
  <si>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</si>
  <si>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</si>
  <si>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</si>
  <si>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</si>
  <si>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</si>
  <si>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</si>
  <si>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</si>
  <si>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</si>
  <si>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</si>
  <si>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</si>
  <si>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</si>
  <si>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</si>
  <si>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</si>
  <si>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</si>
  <si>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</si>
  <si>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</si>
  <si>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</si>
  <si>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</si>
  <si>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</si>
  <si>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</si>
  <si>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</si>
  <si>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</si>
  <si>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</si>
  <si>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</si>
  <si>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</si>
  <si>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</si>
  <si>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</si>
  <si>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</si>
  <si>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</si>
  <si>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</si>
  <si>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</si>
  <si>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</si>
  <si>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</si>
  <si>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</si>
  <si>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</si>
  <si>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</si>
  <si>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</si>
  <si>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</si>
  <si>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</si>
  <si>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</si>
  <si>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</si>
  <si>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</si>
  <si>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</si>
  <si>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</si>
  <si>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</si>
  <si>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</si>
  <si>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</si>
  <si>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</si>
  <si>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</si>
  <si>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</si>
  <si>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</si>
  <si>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</si>
  <si>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</si>
  <si>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</si>
  <si>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</si>
  <si>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</si>
  <si>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</si>
  <si>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</si>
  <si>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</si>
  <si>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</si>
  <si>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</si>
  <si>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</si>
  <si>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</si>
  <si>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</si>
  <si>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</si>
  <si>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</si>
  <si>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</si>
  <si>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</si>
  <si>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</si>
  <si>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</si>
  <si>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</si>
  <si>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</si>
  <si>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</si>
  <si>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</si>
  <si>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</si>
  <si>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</si>
  <si>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</si>
  <si>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</si>
  <si>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</si>
  <si>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</si>
  <si>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</si>
  <si>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</si>
  <si>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</si>
  <si>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</si>
  <si>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</si>
  <si>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</si>
  <si>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</si>
  <si>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</si>
  <si>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</si>
  <si>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</si>
  <si>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</si>
  <si>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</si>
  <si>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</si>
  <si>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</si>
  <si>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</si>
  <si>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</si>
  <si>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</si>
  <si>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</si>
  <si>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</si>
  <si>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</si>
  <si>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</si>
  <si>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</si>
  <si>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</si>
  <si>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</si>
  <si>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</si>
  <si>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</si>
  <si>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</si>
  <si>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</si>
  <si>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</si>
  <si>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</si>
  <si>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</si>
  <si>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</si>
  <si>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</si>
  <si>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</si>
  <si>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</si>
  <si>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</si>
  <si>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</si>
  <si>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</si>
  <si>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</si>
  <si>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</si>
  <si>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</si>
  <si>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</si>
  <si>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</si>
  <si>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</si>
  <si>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</si>
  <si>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</si>
  <si>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</si>
  <si>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</si>
  <si>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</si>
  <si>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</si>
  <si>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</si>
  <si>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</si>
  <si>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</si>
  <si>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</si>
  <si>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</si>
  <si>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</si>
  <si>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</si>
  <si>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</si>
  <si>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</si>
  <si>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</si>
  <si>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</si>
  <si>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</si>
  <si>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</si>
  <si>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</si>
  <si>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</si>
  <si>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</si>
  <si>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</si>
  <si>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</si>
  <si>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</si>
  <si>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</si>
  <si>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</si>
  <si>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</si>
  <si>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</si>
  <si>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</si>
  <si>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</si>
  <si>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</si>
  <si>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</si>
  <si>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</si>
  <si>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</si>
  <si>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</si>
  <si>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</si>
  <si>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</si>
  <si>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</si>
  <si>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</si>
  <si>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</si>
  <si>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</si>
  <si>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</si>
  <si>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</si>
  <si>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</si>
  <si>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</si>
  <si>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</si>
  <si>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</si>
  <si>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</si>
  <si>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</si>
  <si>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</si>
  <si>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</si>
  <si>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</si>
  <si>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</si>
  <si>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</si>
  <si>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</si>
  <si>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</si>
  <si>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</si>
  <si>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</si>
  <si>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</si>
  <si>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</si>
  <si>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</si>
  <si>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</si>
  <si>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</si>
  <si>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</si>
  <si>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</si>
  <si>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</si>
  <si>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</si>
  <si>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</si>
  <si>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</si>
  <si>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</si>
  <si>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</si>
  <si>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</si>
  <si>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</si>
  <si>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</si>
  <si>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</si>
  <si>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</si>
  <si>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</si>
  <si>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</si>
  <si>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</si>
  <si>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</si>
  <si>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</si>
  <si>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</si>
  <si>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</si>
  <si>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</si>
  <si>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</si>
  <si>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</si>
  <si>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</si>
  <si>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</si>
  <si>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</si>
  <si>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</si>
  <si>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</si>
  <si>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</si>
  <si>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</si>
  <si>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</si>
  <si>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</si>
  <si>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</si>
  <si>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</si>
  <si>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</si>
  <si>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</si>
  <si>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</si>
  <si>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</si>
  <si>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</si>
  <si>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</si>
  <si>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</si>
  <si>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</si>
  <si>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</si>
  <si>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</si>
  <si>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</si>
  <si>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</si>
  <si>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</si>
  <si>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</si>
  <si>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</si>
  <si>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</si>
  <si>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</si>
  <si>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</si>
  <si>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</si>
  <si>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</si>
  <si>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</si>
  <si>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</si>
  <si>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</si>
  <si>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</si>
  <si>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</si>
  <si>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</si>
  <si>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</si>
  <si>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</si>
  <si>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</si>
  <si>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</si>
  <si>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</si>
  <si>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</si>
  <si>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</si>
  <si>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</si>
  <si>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</si>
  <si>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</si>
  <si>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</si>
  <si>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</si>
  <si>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</si>
  <si>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</si>
  <si>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</si>
  <si>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</si>
  <si>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</si>
  <si>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</si>
  <si>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</si>
  <si>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</si>
  <si>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</si>
  <si>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</si>
  <si>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</si>
  <si>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</si>
  <si>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</si>
  <si>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</si>
  <si>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</si>
  <si>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</si>
  <si>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</si>
  <si>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</si>
  <si>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</si>
  <si>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</si>
  <si>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</si>
  <si>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</si>
  <si>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</si>
  <si>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</si>
  <si>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</si>
  <si>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</si>
  <si>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</si>
  <si>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</si>
  <si>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</si>
  <si>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</si>
  <si>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</si>
  <si>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</si>
  <si>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</si>
  <si>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</si>
  <si>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</si>
  <si>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</si>
  <si>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</si>
  <si>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</si>
  <si>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</si>
  <si>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</si>
  <si>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</si>
  <si>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</si>
  <si>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</si>
  <si>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</si>
  <si>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</si>
  <si>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</si>
  <si>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</si>
  <si>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</si>
  <si>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</si>
  <si>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</si>
  <si>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</si>
  <si>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</si>
  <si>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</si>
  <si>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</si>
  <si>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</si>
  <si>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</si>
  <si>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</si>
  <si>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</si>
  <si>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</si>
  <si>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</si>
  <si>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</si>
  <si>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</si>
  <si>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</si>
  <si>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</si>
  <si>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</si>
  <si>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</si>
  <si>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</si>
  <si>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</si>
  <si>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</si>
  <si>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</si>
  <si>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</si>
  <si>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</si>
  <si>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</si>
  <si>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</si>
  <si>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</si>
  <si>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</si>
  <si>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</si>
  <si>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</si>
  <si>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</si>
  <si>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</si>
  <si>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</si>
  <si>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</si>
  <si>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</si>
  <si>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</si>
  <si>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</si>
  <si>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</si>
  <si>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</si>
  <si>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</si>
  <si>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</si>
  <si>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</si>
  <si>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</si>
  <si>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</si>
  <si>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</si>
  <si>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</si>
  <si>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</si>
  <si>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</si>
  <si>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</si>
  <si>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</si>
  <si>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</si>
  <si>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</si>
  <si>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</si>
  <si>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</si>
  <si>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</si>
  <si>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</si>
  <si>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</si>
  <si>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</si>
  <si>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</si>
  <si>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</si>
  <si>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</si>
  <si>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</si>
  <si>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</si>
  <si>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</si>
  <si>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</si>
  <si>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</si>
  <si>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</si>
  <si>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</si>
  <si>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</si>
  <si>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</si>
  <si>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</si>
  <si>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</si>
  <si>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</si>
  <si>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</si>
  <si>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</si>
  <si>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</si>
  <si>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</si>
  <si>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</si>
  <si>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</si>
  <si>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</si>
  <si>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</si>
  <si>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</si>
  <si>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</si>
  <si>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</si>
  <si>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</si>
  <si>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</si>
  <si>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</si>
  <si>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</si>
  <si>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</si>
  <si>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</si>
  <si>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</si>
  <si>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</si>
  <si>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</si>
  <si>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</si>
  <si>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</si>
  <si>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</si>
  <si>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</si>
  <si>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</si>
  <si>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</si>
  <si>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</si>
  <si>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</si>
  <si>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</si>
  <si>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</si>
  <si>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</si>
  <si>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</si>
  <si>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</si>
  <si>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</si>
  <si>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</si>
  <si>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</si>
  <si>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</si>
  <si>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</si>
  <si>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</si>
  <si>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</si>
  <si>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</si>
  <si>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</si>
  <si>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</si>
  <si>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</si>
  <si>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</si>
  <si>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</si>
  <si>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</si>
  <si>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</si>
  <si>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</si>
  <si>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</si>
  <si>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</si>
  <si>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</si>
  <si>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</si>
  <si>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</si>
  <si>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</si>
  <si>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</si>
  <si>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</si>
  <si>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</si>
  <si>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</si>
  <si>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</si>
  <si>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</si>
  <si>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</si>
  <si>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</si>
  <si>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</si>
  <si>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</si>
  <si>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</si>
  <si>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</si>
  <si>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</si>
  <si>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</si>
  <si>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</si>
  <si>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</si>
  <si>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</si>
  <si>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</si>
  <si>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</si>
  <si>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</si>
  <si>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</si>
  <si>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</si>
  <si>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</si>
  <si>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</si>
  <si>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</si>
  <si>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</si>
  <si>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</si>
  <si>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</si>
  <si>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</si>
  <si>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</si>
  <si>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</si>
  <si>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</si>
  <si>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</si>
  <si>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</si>
  <si>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</si>
  <si>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</si>
  <si>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</si>
  <si>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</si>
  <si>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</si>
  <si>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</si>
  <si>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</si>
  <si>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</si>
  <si>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</si>
  <si>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</si>
  <si>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</si>
  <si>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</si>
  <si>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</si>
  <si>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</si>
  <si>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</si>
  <si>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</si>
  <si>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</si>
  <si>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</si>
  <si>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</si>
  <si>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</si>
  <si>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</si>
  <si>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</si>
  <si>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</si>
  <si>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</si>
  <si>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</si>
  <si>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</si>
  <si>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</si>
  <si>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</si>
  <si>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</si>
  <si>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</si>
  <si>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</si>
  <si>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</si>
  <si>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</si>
  <si>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</si>
  <si>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</si>
  <si>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</si>
  <si>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</si>
  <si>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</si>
  <si>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</si>
  <si>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</si>
  <si>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</si>
  <si>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</si>
  <si>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</si>
  <si>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</si>
  <si>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</si>
  <si>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</si>
  <si>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</si>
  <si>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</si>
  <si>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</si>
  <si>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</si>
  <si>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</si>
  <si>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</si>
  <si>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</si>
  <si>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</si>
  <si>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</si>
  <si>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</si>
  <si>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</si>
  <si>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</si>
  <si>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</si>
  <si>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</si>
  <si>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</si>
  <si>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</si>
  <si>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</si>
  <si>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</si>
  <si>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</si>
  <si>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</si>
  <si>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</si>
  <si>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</si>
  <si>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</si>
  <si>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</si>
  <si>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</si>
  <si>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</si>
  <si>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</si>
  <si>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</si>
  <si>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</si>
  <si>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</si>
  <si>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</si>
  <si>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</si>
  <si>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</si>
  <si>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</si>
  <si>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</si>
  <si>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</si>
  <si>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</si>
  <si>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</si>
  <si>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</si>
  <si>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</si>
  <si>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</si>
  <si>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</si>
  <si>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</si>
  <si>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</si>
  <si>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</si>
  <si>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</si>
  <si>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</si>
  <si>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</si>
  <si>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</si>
  <si>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</si>
  <si>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</si>
  <si>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</si>
  <si>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</si>
  <si>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</si>
  <si>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</si>
  <si>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</si>
  <si>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</si>
  <si>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</si>
  <si>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</si>
  <si>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</si>
  <si>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</si>
  <si>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</si>
  <si>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</si>
  <si>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</si>
  <si>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</si>
  <si>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</si>
  <si>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</si>
  <si>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</si>
  <si>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</si>
  <si>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</si>
  <si>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</si>
  <si>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</si>
  <si>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</si>
  <si>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</si>
  <si>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</si>
  <si>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</si>
  <si>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</si>
  <si>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</si>
  <si>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</si>
  <si>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</si>
  <si>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</si>
  <si>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</si>
  <si>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</si>
  <si>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</si>
  <si>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</si>
  <si>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</si>
  <si>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</si>
  <si>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</si>
  <si>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</si>
  <si>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</si>
  <si>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</si>
  <si>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</si>
  <si>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</si>
  <si>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</si>
  <si>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</si>
  <si>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</si>
  <si>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</si>
  <si>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</si>
  <si>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</si>
  <si>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</si>
  <si>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</si>
  <si>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</si>
  <si>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</si>
  <si>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</si>
  <si>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</si>
  <si>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</si>
  <si>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</si>
  <si>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</si>
  <si>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</si>
  <si>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</si>
  <si>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</si>
  <si>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</si>
  <si>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</si>
  <si>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</si>
  <si>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</si>
  <si>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</si>
  <si>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</si>
  <si>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</si>
  <si>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</si>
  <si>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</si>
  <si>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</si>
  <si>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</si>
  <si>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</si>
  <si>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</si>
  <si>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</si>
  <si>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</si>
  <si>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</si>
  <si>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</si>
  <si>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</si>
  <si>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</si>
  <si>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</si>
  <si>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</si>
  <si>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</si>
  <si>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</si>
  <si>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</si>
  <si>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</si>
  <si>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</si>
  <si>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</si>
  <si>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</si>
  <si>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</si>
  <si>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</si>
  <si>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</si>
  <si>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</si>
  <si>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</si>
  <si>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</si>
  <si>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</si>
  <si>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</si>
  <si>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</si>
  <si>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</si>
  <si>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</si>
  <si>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</si>
  <si>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</si>
  <si>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</si>
  <si>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</si>
  <si>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</si>
  <si>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</si>
  <si>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</si>
  <si>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</si>
  <si>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</si>
  <si>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</si>
  <si>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</si>
  <si>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</si>
  <si>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</si>
  <si>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</si>
  <si>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</si>
  <si>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</si>
  <si>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</si>
  <si>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</si>
  <si>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</si>
  <si>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</si>
  <si>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</si>
  <si>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</si>
  <si>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</si>
  <si>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</si>
  <si>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</si>
  <si>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</si>
  <si>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</si>
  <si>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</si>
  <si>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</si>
  <si>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</si>
  <si>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</si>
  <si>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</si>
  <si>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</si>
  <si>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</si>
  <si>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</si>
  <si>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</si>
  <si>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</si>
  <si>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</si>
  <si>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</si>
  <si>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</si>
  <si>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</si>
  <si>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</si>
  <si>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</si>
  <si>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</si>
  <si>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</si>
  <si>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</si>
  <si>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</si>
  <si>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</si>
  <si>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</si>
  <si>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</si>
  <si>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</si>
  <si>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</si>
  <si>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</si>
  <si>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</si>
  <si>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</si>
  <si>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</si>
  <si>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</si>
  <si>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</si>
  <si>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</si>
  <si>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</si>
  <si>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</si>
  <si>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</si>
  <si>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</si>
  <si>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</si>
  <si>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</si>
  <si>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</si>
  <si>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</si>
  <si>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</si>
  <si>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</si>
  <si>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</si>
  <si>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</si>
  <si>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</si>
  <si>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</si>
  <si>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</si>
  <si>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</si>
  <si>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</si>
  <si>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</si>
  <si>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</si>
  <si>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</si>
  <si>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</si>
  <si>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</si>
  <si>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</si>
  <si>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</si>
  <si>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</si>
  <si>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</si>
  <si>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</si>
  <si>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</si>
  <si>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</si>
  <si>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</si>
  <si>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</si>
  <si>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</si>
  <si>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</si>
  <si>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</si>
  <si>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</si>
  <si>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</si>
  <si>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</si>
  <si>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</si>
  <si>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</si>
  <si>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</si>
  <si>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</si>
  <si>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</si>
  <si>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</si>
  <si>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</si>
  <si>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</si>
  <si>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</si>
  <si>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</si>
  <si>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</si>
  <si>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</si>
  <si>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</si>
  <si>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</si>
  <si>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</si>
  <si>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</si>
  <si>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</si>
  <si>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</si>
  <si>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</si>
  <si>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</si>
  <si>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</si>
  <si>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</si>
  <si>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</si>
  <si>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</si>
  <si>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</si>
  <si>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</si>
  <si>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</si>
  <si>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</si>
  <si>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</si>
  <si>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</si>
  <si>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</si>
  <si>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</si>
  <si>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</si>
  <si>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</si>
  <si>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</si>
  <si>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</si>
  <si>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</si>
  <si>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</si>
  <si>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</si>
  <si>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</si>
  <si>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</si>
  <si>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</si>
  <si>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</si>
  <si>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</si>
  <si>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</si>
  <si>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</si>
  <si>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</si>
  <si>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</si>
  <si>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</si>
  <si>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</si>
  <si>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</si>
  <si>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</si>
  <si>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</si>
  <si>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</si>
  <si>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</si>
  <si>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</si>
  <si>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</si>
  <si>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</si>
  <si>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</si>
  <si>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</si>
  <si>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</si>
  <si>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</si>
  <si>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</si>
  <si>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</si>
  <si>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</si>
  <si>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</si>
  <si>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</si>
  <si>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</si>
  <si>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</si>
  <si>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</si>
  <si>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</si>
  <si>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</si>
  <si>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</si>
  <si>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</si>
  <si>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</si>
  <si>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</si>
  <si>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</si>
  <si>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</si>
  <si>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</si>
  <si>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</si>
  <si>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</si>
  <si>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</si>
  <si>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</si>
  <si>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</si>
  <si>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</si>
  <si>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</si>
  <si>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</si>
  <si>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</si>
  <si>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</si>
  <si>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</si>
  <si>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</si>
  <si>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</si>
  <si>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</si>
  <si>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</si>
  <si>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</si>
  <si>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</si>
  <si>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</si>
  <si>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</si>
  <si>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</si>
  <si>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</si>
  <si>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</si>
  <si>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</si>
  <si>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</si>
  <si>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</si>
  <si>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</si>
  <si>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</si>
  <si>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</si>
  <si>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</si>
  <si>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</si>
  <si>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</si>
  <si>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</si>
  <si>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</si>
  <si>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</si>
  <si>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</si>
  <si>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</si>
  <si>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</si>
  <si>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</si>
  <si>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</si>
  <si>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</si>
  <si>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</si>
  <si>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</si>
  <si>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</si>
  <si>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</si>
  <si>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</si>
  <si>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</si>
  <si>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</si>
  <si>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</si>
  <si>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</si>
  <si>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</si>
  <si>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</si>
  <si>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</si>
  <si>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</si>
  <si>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</si>
  <si>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</si>
  <si>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</si>
  <si>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</si>
  <si>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</si>
  <si>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</si>
  <si>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</si>
  <si>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</si>
  <si>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</si>
  <si>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</si>
  <si>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</si>
  <si>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</si>
  <si>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</si>
  <si>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</si>
  <si>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</si>
  <si>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</si>
  <si>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</si>
  <si>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</si>
  <si>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</si>
  <si>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</si>
  <si>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</si>
  <si>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</si>
  <si>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</si>
  <si>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</si>
  <si>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</si>
  <si>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</si>
  <si>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</si>
  <si>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</si>
  <si>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</si>
  <si>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</si>
  <si>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</si>
  <si>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</si>
  <si>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</si>
  <si>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</si>
  <si>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</si>
  <si>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</si>
  <si>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</si>
  <si>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</si>
  <si>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</si>
  <si>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</si>
  <si>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</si>
  <si>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</si>
  <si>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</si>
  <si>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</si>
  <si>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</si>
  <si>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</si>
  <si>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</si>
  <si>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</si>
  <si>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</si>
  <si>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</si>
  <si>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</si>
  <si>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</si>
  <si>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</si>
  <si>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</si>
  <si>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</si>
  <si>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</si>
  <si>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</si>
  <si>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</si>
  <si>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</si>
  <si>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</si>
  <si>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</si>
  <si>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</si>
  <si>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</si>
  <si>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</si>
  <si>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</si>
  <si>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</si>
  <si>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</si>
  <si>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</si>
  <si>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</si>
  <si>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</si>
  <si>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</si>
  <si>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</si>
  <si>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</si>
  <si>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</si>
  <si>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</si>
  <si>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</si>
  <si>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</si>
  <si>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</si>
  <si>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</si>
  <si>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</si>
  <si>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</si>
  <si>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</si>
  <si>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</si>
  <si>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</si>
  <si>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</si>
  <si>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</si>
  <si>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</si>
  <si>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</si>
  <si>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</si>
  <si>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</si>
  <si>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</si>
  <si>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</si>
  <si>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</si>
  <si>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</si>
  <si>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</si>
  <si>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</si>
  <si>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</si>
  <si>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</si>
  <si>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</si>
  <si>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</si>
  <si>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</si>
  <si>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</si>
  <si>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</si>
  <si>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</si>
  <si>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</si>
  <si>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</si>
  <si>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</si>
  <si>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</si>
  <si>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</si>
  <si>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</si>
  <si>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</si>
  <si>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</si>
  <si>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</si>
  <si>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</si>
  <si>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</si>
  <si>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</si>
  <si>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</si>
  <si>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</si>
  <si>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</si>
  <si>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</si>
  <si>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</si>
  <si>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</si>
  <si>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</si>
  <si>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</si>
  <si>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</si>
  <si>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</si>
  <si>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</si>
  <si>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</si>
  <si>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</si>
  <si>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</si>
  <si>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</si>
  <si>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</si>
  <si>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</si>
  <si>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</si>
  <si>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</si>
  <si>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</si>
  <si>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</si>
  <si>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</si>
  <si>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</si>
  <si>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</si>
  <si>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</si>
  <si>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</si>
  <si>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</si>
  <si>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</si>
  <si>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</si>
  <si>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</si>
  <si>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</si>
  <si>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</si>
  <si>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</si>
  <si>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</si>
  <si>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</si>
  <si>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</si>
  <si>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</si>
  <si>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</si>
  <si>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</si>
  <si>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</si>
  <si>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</si>
  <si>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</si>
  <si>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</si>
  <si>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</si>
  <si>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</si>
  <si>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</si>
  <si>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</si>
  <si>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</si>
  <si>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</si>
  <si>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</si>
  <si>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</si>
  <si>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</si>
  <si>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</si>
  <si>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</si>
  <si>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</si>
  <si>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</si>
  <si>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</si>
  <si>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</si>
  <si>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</si>
  <si>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</si>
  <si>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</si>
  <si>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</si>
  <si>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</si>
  <si>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</si>
  <si>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</si>
  <si>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</si>
  <si>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</si>
  <si>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</si>
  <si>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</si>
  <si>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</si>
  <si>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</si>
  <si>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</si>
  <si>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</si>
  <si>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</si>
  <si>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</si>
  <si>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</si>
  <si>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</si>
  <si>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</si>
  <si>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</si>
  <si>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</si>
  <si>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</si>
  <si>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</si>
  <si>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</si>
  <si>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</si>
  <si>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</si>
  <si>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</si>
  <si>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</si>
  <si>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</si>
  <si>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</si>
  <si>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</si>
  <si>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</si>
  <si>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</si>
  <si>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</si>
  <si>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</si>
  <si>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</si>
  <si>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</si>
  <si>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</si>
  <si>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</si>
  <si>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</si>
  <si>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</si>
  <si>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</si>
  <si>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</si>
  <si>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</si>
  <si>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</si>
  <si>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</si>
  <si>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</si>
  <si>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</si>
  <si>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</si>
  <si>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</si>
  <si>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</si>
  <si>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</si>
  <si>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</si>
  <si>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</si>
  <si>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</si>
  <si>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</si>
  <si>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</si>
  <si>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</si>
  <si>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</si>
  <si>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</si>
  <si>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</si>
  <si>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</si>
  <si>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</si>
  <si>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</si>
  <si>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</si>
  <si>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</si>
  <si>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</si>
  <si>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</si>
  <si>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</si>
  <si>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</si>
  <si>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</si>
  <si>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</si>
  <si>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</si>
  <si>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</si>
  <si>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</si>
  <si>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</si>
  <si>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</si>
  <si>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</si>
  <si>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</si>
  <si>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</si>
  <si>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</si>
  <si>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</si>
  <si>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</si>
  <si>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</si>
  <si>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</si>
  <si>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</si>
  <si>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</si>
  <si>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</si>
  <si>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</si>
  <si>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</si>
  <si>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</si>
  <si>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</si>
  <si>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</si>
  <si>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</si>
  <si>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</si>
  <si>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</si>
  <si>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</si>
  <si>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</si>
  <si>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</si>
  <si>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</si>
  <si>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</si>
  <si>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</si>
  <si>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</si>
  <si>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</si>
  <si>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</si>
  <si>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</si>
  <si>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</si>
  <si>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</si>
  <si>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</si>
  <si>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</si>
  <si>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</si>
  <si>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</si>
  <si>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</si>
  <si>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</si>
  <si>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</si>
  <si>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</si>
  <si>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</si>
  <si>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</si>
  <si>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</si>
  <si>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</si>
  <si>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</si>
  <si>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</si>
  <si>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</si>
  <si>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</si>
  <si>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</si>
  <si>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</si>
  <si>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</si>
  <si>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</si>
  <si>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</si>
  <si>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</si>
  <si>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</si>
  <si>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</si>
  <si>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</si>
  <si>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</si>
  <si>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</si>
  <si>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</si>
  <si>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</si>
  <si>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</si>
  <si>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</si>
  <si>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</si>
  <si>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</si>
  <si>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</si>
  <si>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</si>
  <si>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</si>
  <si>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</si>
  <si>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</si>
  <si>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</si>
  <si>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</si>
  <si>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</si>
  <si>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</si>
  <si>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</si>
  <si>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</si>
  <si>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</si>
  <si>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</si>
  <si>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</si>
  <si>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</si>
  <si>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</si>
  <si>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</si>
  <si>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</si>
  <si>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</si>
  <si>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</si>
  <si>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</si>
  <si>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</si>
  <si>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</si>
  <si>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</si>
  <si>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</si>
  <si>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</si>
  <si>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</si>
  <si>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</si>
  <si>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</si>
  <si>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</si>
  <si>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</si>
  <si>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</si>
  <si>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</si>
  <si>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</si>
  <si>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</si>
  <si>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</si>
  <si>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</si>
  <si>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</si>
  <si>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</si>
  <si>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</si>
  <si>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</si>
  <si>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</si>
  <si>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</si>
  <si>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</si>
  <si>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</si>
  <si>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</si>
  <si>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</si>
  <si>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</si>
  <si>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</si>
  <si>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</si>
  <si>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</si>
  <si>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</si>
  <si>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</si>
  <si>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</si>
  <si>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</si>
  <si>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</si>
  <si>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</si>
  <si>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</si>
  <si>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</si>
  <si>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</si>
  <si>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</si>
  <si>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</si>
  <si>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</si>
  <si>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</si>
  <si>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</si>
  <si>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</si>
  <si>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</si>
  <si>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</si>
  <si>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</si>
  <si>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</si>
  <si>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</si>
  <si>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</si>
  <si>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</si>
  <si>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</si>
  <si>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</si>
  <si>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</si>
  <si>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</si>
  <si>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</si>
  <si>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</si>
  <si>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</si>
  <si>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</si>
  <si>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</si>
  <si>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</si>
  <si>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</si>
  <si>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</si>
  <si>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</si>
  <si>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</si>
  <si>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</si>
  <si>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</si>
  <si>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</si>
  <si>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</si>
  <si>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</si>
  <si>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</si>
  <si>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</si>
  <si>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</si>
  <si>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</si>
  <si>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</si>
  <si>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</si>
  <si>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</si>
  <si>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</si>
  <si>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</si>
  <si>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</si>
  <si>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</si>
  <si>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</si>
  <si>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</si>
  <si>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</si>
  <si>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</si>
  <si>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</si>
  <si>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</si>
  <si>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</si>
  <si>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</si>
  <si>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</si>
  <si>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</si>
  <si>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</si>
  <si>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</si>
  <si>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</si>
  <si>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</si>
  <si>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</si>
  <si>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</si>
  <si>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</si>
  <si>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</si>
  <si>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</si>
  <si>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</si>
  <si>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</si>
  <si>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</si>
  <si>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</si>
  <si>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</si>
  <si>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</si>
  <si>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</si>
  <si>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</si>
  <si>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</si>
  <si>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</si>
  <si>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</si>
  <si>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</si>
  <si>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</si>
  <si>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</si>
  <si>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</si>
  <si>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</si>
  <si>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</si>
  <si>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</si>
  <si>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</si>
  <si>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</si>
  <si>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</si>
  <si>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</si>
  <si>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</si>
  <si>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</si>
  <si>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</si>
  <si>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</si>
  <si>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</si>
  <si>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</si>
  <si>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</si>
  <si>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</si>
  <si>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</si>
  <si>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</si>
  <si>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</si>
  <si>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</si>
  <si>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</si>
  <si>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</si>
  <si>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</si>
  <si>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</si>
  <si>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</si>
  <si>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</si>
  <si>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</si>
  <si>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</si>
  <si>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</si>
  <si>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</si>
  <si>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</si>
  <si>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</si>
  <si>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</si>
  <si>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</si>
  <si>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</si>
  <si>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</si>
  <si>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</si>
  <si>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</si>
  <si>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</si>
  <si>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</si>
  <si>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</si>
  <si>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</si>
  <si>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</si>
  <si>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</si>
  <si>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</si>
  <si>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</si>
  <si>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</si>
  <si>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</si>
  <si>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</si>
  <si>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</si>
  <si>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</si>
  <si>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</si>
  <si>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</si>
  <si>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</si>
  <si>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</si>
  <si>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</si>
  <si>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</si>
  <si>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</si>
  <si>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</si>
  <si>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</si>
  <si>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</si>
  <si>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</si>
  <si>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</si>
  <si>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</si>
  <si>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</si>
  <si>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</si>
  <si>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</si>
  <si>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</si>
  <si>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</si>
  <si>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</si>
  <si>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</si>
  <si>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</si>
  <si>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</si>
  <si>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</si>
  <si>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</si>
  <si>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</si>
  <si>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</si>
  <si>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</si>
  <si>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</si>
  <si>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</si>
  <si>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</si>
  <si>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</si>
  <si>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</si>
  <si>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</si>
  <si>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</si>
  <si>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</si>
  <si>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</si>
  <si>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</si>
  <si>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</si>
  <si>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</si>
  <si>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</si>
  <si>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</si>
  <si>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</si>
  <si>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</si>
  <si>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</si>
  <si>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</si>
  <si>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</si>
  <si>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</si>
  <si>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</si>
  <si>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</si>
  <si>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</si>
  <si>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</si>
  <si>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</si>
  <si>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</si>
  <si>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</si>
  <si>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</si>
  <si>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</si>
  <si>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</si>
  <si>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</si>
  <si>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</si>
  <si>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</si>
  <si>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</si>
  <si>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</si>
  <si>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</si>
  <si>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</si>
  <si>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</si>
  <si>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</si>
  <si>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</si>
  <si>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</si>
  <si>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</si>
  <si>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</si>
  <si>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</si>
  <si>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</si>
  <si>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</si>
  <si>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</si>
  <si>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</si>
  <si>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</si>
  <si>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</si>
  <si>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</si>
  <si>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</si>
  <si>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</si>
  <si>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</si>
  <si>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</si>
  <si>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</si>
  <si>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</si>
  <si>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</si>
  <si>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</si>
  <si>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</si>
  <si>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</si>
  <si>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</si>
  <si>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</si>
  <si>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</si>
  <si>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</si>
  <si>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</si>
  <si>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</si>
  <si>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</si>
  <si>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</si>
  <si>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</si>
  <si>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</si>
  <si>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</si>
  <si>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</si>
  <si>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</si>
  <si>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</si>
  <si>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</si>
  <si>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</si>
  <si>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</si>
  <si>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</si>
  <si>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</si>
  <si>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</si>
  <si>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</si>
  <si>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</si>
  <si>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</si>
  <si>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</si>
  <si>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</si>
  <si>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</si>
  <si>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</si>
  <si>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</si>
  <si>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</si>
  <si>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</si>
  <si>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</si>
  <si>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</si>
  <si>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</si>
  <si>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</si>
  <si>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</si>
  <si>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</si>
  <si>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</si>
  <si>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</si>
  <si>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</si>
  <si>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</si>
  <si>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</si>
  <si>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</si>
  <si>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</si>
  <si>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</si>
  <si>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</si>
  <si>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</si>
  <si>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</si>
  <si>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</si>
  <si>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</si>
  <si>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</si>
  <si>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</si>
  <si>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</si>
  <si>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</si>
  <si>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</si>
  <si>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</si>
  <si>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</si>
  <si>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</si>
  <si>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</si>
  <si>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</si>
  <si>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</si>
  <si>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</si>
  <si>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</si>
  <si>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</si>
  <si>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</si>
  <si>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</si>
  <si>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</si>
  <si>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</si>
  <si>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</si>
  <si>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</si>
  <si>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</si>
  <si>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</si>
  <si>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</si>
  <si>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</si>
  <si>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</si>
  <si>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</si>
  <si>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</si>
  <si>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</si>
  <si>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</si>
  <si>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</si>
  <si>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</si>
  <si>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</si>
  <si>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</si>
  <si>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</si>
  <si>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</si>
  <si>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</si>
  <si>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</si>
  <si>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</si>
  <si>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</si>
  <si>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</si>
  <si>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</si>
  <si>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</si>
  <si>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</si>
  <si>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</si>
  <si>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</si>
  <si>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</si>
  <si>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</si>
  <si>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</si>
  <si>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</si>
  <si>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</si>
  <si>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</si>
  <si>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</si>
  <si>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</si>
  <si>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</si>
  <si>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</si>
  <si>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</si>
  <si>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</si>
  <si>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</si>
  <si>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</si>
  <si>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</si>
  <si>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</si>
  <si>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</si>
  <si>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</si>
  <si>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</si>
  <si>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</si>
  <si>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</si>
  <si>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</si>
  <si>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</si>
  <si>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</si>
  <si>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</si>
  <si>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</si>
  <si>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</si>
  <si>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</si>
  <si>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</si>
  <si>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</si>
  <si>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</si>
  <si>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</si>
  <si>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</si>
  <si>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</si>
  <si>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</si>
  <si>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</si>
  <si>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</si>
  <si>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</si>
  <si>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</si>
  <si>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</si>
  <si>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</si>
  <si>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</si>
  <si>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</si>
  <si>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</si>
  <si>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</si>
  <si>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</si>
  <si>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</si>
  <si>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</si>
  <si>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</si>
  <si>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</si>
  <si>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</si>
  <si>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</si>
  <si>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</si>
  <si>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</si>
  <si>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</si>
  <si>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</si>
  <si>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</si>
  <si>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</si>
  <si>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</si>
  <si>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</si>
  <si>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</si>
  <si>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</si>
  <si>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</si>
  <si>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</si>
  <si>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</si>
  <si>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</si>
  <si>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</si>
  <si>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</si>
  <si>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</si>
  <si>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</si>
  <si>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</si>
  <si>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</si>
  <si>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</si>
  <si>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</si>
  <si>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</si>
  <si>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</si>
  <si>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</si>
  <si>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</si>
  <si>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</si>
  <si>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</si>
  <si>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</si>
  <si>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</si>
  <si>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</si>
  <si>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</si>
  <si>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</si>
  <si>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</si>
  <si>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</si>
  <si>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</si>
  <si>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</si>
  <si>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</si>
  <si>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</si>
  <si>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</si>
  <si>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</si>
  <si>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</si>
  <si>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</si>
  <si>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</si>
  <si>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</si>
  <si>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</si>
  <si>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</si>
  <si>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</si>
  <si>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</si>
  <si>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</si>
  <si>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</si>
  <si>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</si>
  <si>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</si>
  <si>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</si>
  <si>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</si>
  <si>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</si>
  <si>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</si>
  <si>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</si>
  <si>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</si>
  <si>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</si>
  <si>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</si>
  <si>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</si>
  <si>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</si>
  <si>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</si>
  <si>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</si>
  <si>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</si>
  <si>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</si>
  <si>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</si>
  <si>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</si>
  <si>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</si>
  <si>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</si>
  <si>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</si>
  <si>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</si>
  <si>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</si>
  <si>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</si>
  <si>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</si>
  <si>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</si>
  <si>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</si>
  <si>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</si>
  <si>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</si>
  <si>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</si>
  <si>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</si>
  <si>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</si>
  <si>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</si>
  <si>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</si>
  <si>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</si>
  <si>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</si>
  <si>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</si>
  <si>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</si>
  <si>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</si>
  <si>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</si>
  <si>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</si>
  <si>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</si>
  <si>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</si>
  <si>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</si>
  <si>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</si>
  <si>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</si>
  <si>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</si>
  <si>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</si>
  <si>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</si>
  <si>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</si>
  <si>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</si>
  <si>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</si>
  <si>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</si>
  <si>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</si>
  <si>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</si>
  <si>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</si>
  <si>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</si>
  <si>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</si>
  <si>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</si>
  <si>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</si>
  <si>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</si>
  <si>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</si>
  <si>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</si>
  <si>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</si>
  <si>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</si>
  <si>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</si>
  <si>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</si>
  <si>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</si>
  <si>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</si>
  <si>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</si>
  <si>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</si>
  <si>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</si>
  <si>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</si>
  <si>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</si>
  <si>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</si>
  <si>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</si>
  <si>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</si>
  <si>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</si>
  <si>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</si>
  <si>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</si>
  <si>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</si>
  <si>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</si>
  <si>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</si>
  <si>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</si>
  <si>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</si>
  <si>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</si>
  <si>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</si>
  <si>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</si>
  <si>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</si>
  <si>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</si>
  <si>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</si>
  <si>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</si>
  <si>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</si>
  <si>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</si>
  <si>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</si>
  <si>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</si>
  <si>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</si>
  <si>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</si>
  <si>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</si>
  <si>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</si>
  <si>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</si>
  <si>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</si>
  <si>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</si>
  <si>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</si>
  <si>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</si>
  <si>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</si>
  <si>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</si>
  <si>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</si>
  <si>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</si>
  <si>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</si>
  <si>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</si>
  <si>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</si>
  <si>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</si>
  <si>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</si>
  <si>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</si>
  <si>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</si>
  <si>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</si>
  <si>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</si>
  <si>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</si>
  <si>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</si>
  <si>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</si>
  <si>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</si>
  <si>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</si>
  <si>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</si>
  <si>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</si>
  <si>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</si>
  <si>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</si>
  <si>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</si>
  <si>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</si>
  <si>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</si>
  <si>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</si>
  <si>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</si>
  <si>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</si>
  <si>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</si>
  <si>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</si>
  <si>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</si>
  <si>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</si>
  <si>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</si>
  <si>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</si>
  <si>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</si>
  <si>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</si>
  <si>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</si>
  <si>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</si>
  <si>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</si>
  <si>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</si>
  <si>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</si>
  <si>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</si>
  <si>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</si>
  <si>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</si>
  <si>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</si>
  <si>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</si>
  <si>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</si>
  <si>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</si>
  <si>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</si>
  <si>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</si>
  <si>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</si>
  <si>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</si>
  <si>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</si>
  <si>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</si>
  <si>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</si>
  <si>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</si>
  <si>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</si>
  <si>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</si>
  <si>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</si>
  <si>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</si>
  <si>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</si>
  <si>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</si>
  <si>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</si>
  <si>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</si>
  <si>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</si>
  <si>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</si>
  <si>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</si>
  <si>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</si>
  <si>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</si>
  <si>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</si>
  <si>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</si>
  <si>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</si>
  <si>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</si>
  <si>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</si>
  <si>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</si>
  <si>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</si>
  <si>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</si>
  <si>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</si>
  <si>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</si>
  <si>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</si>
  <si>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</si>
  <si>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</si>
  <si>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</si>
  <si>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</si>
  <si>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</si>
  <si>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</si>
  <si>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</si>
  <si>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</si>
  <si>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</si>
  <si>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</si>
  <si>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</si>
  <si>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</si>
  <si>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</si>
  <si>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</si>
  <si>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</si>
  <si>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</si>
  <si>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</si>
  <si>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</si>
  <si>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</si>
  <si>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</si>
  <si>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</si>
  <si>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</si>
  <si>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</si>
  <si>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</si>
  <si>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</si>
  <si>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</si>
  <si>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</si>
  <si>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</si>
  <si>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</si>
  <si>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</si>
  <si>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</si>
  <si>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</si>
  <si>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</si>
  <si>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</si>
  <si>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</si>
  <si>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</si>
  <si>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</si>
  <si>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</si>
  <si>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</si>
  <si>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</si>
  <si>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</si>
  <si>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</si>
  <si>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</si>
  <si>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</si>
  <si>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</si>
  <si>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</si>
  <si>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</si>
  <si>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</si>
  <si>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</si>
  <si>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</si>
  <si>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</si>
  <si>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</si>
  <si>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</si>
  <si>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</si>
  <si>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</si>
  <si>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</si>
  <si>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</si>
  <si>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</si>
  <si>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</si>
  <si>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</si>
  <si>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</si>
  <si>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</si>
  <si>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</si>
  <si>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</si>
  <si>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</si>
  <si>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</si>
  <si>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</si>
  <si>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</si>
  <si>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</si>
  <si>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</si>
  <si>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</si>
  <si>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</si>
  <si>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</si>
  <si>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</si>
  <si>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</si>
  <si>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</si>
  <si>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</si>
  <si>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</si>
  <si>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</si>
  <si>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</si>
  <si>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</si>
  <si>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</si>
  <si>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</si>
  <si>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</si>
  <si>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</si>
  <si>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</si>
  <si>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</si>
  <si>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</si>
  <si>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</si>
  <si>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</si>
  <si>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</si>
  <si>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</si>
  <si>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</si>
  <si>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</si>
  <si>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</si>
  <si>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</si>
  <si>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</si>
  <si>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</si>
  <si>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</si>
  <si>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</si>
  <si>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</si>
  <si>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</si>
  <si>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</si>
  <si>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</si>
  <si>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</si>
  <si>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</si>
  <si>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</si>
  <si>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</si>
  <si>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</si>
  <si>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</si>
  <si>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</si>
  <si>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</si>
  <si>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</si>
  <si>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</si>
  <si>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</si>
  <si>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</si>
  <si>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</si>
  <si>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</si>
  <si>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</si>
  <si>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</si>
  <si>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</si>
  <si>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</si>
  <si>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</si>
  <si>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</si>
  <si>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</si>
  <si>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</si>
  <si>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</si>
  <si>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</si>
  <si>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</si>
  <si>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</si>
  <si>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</si>
  <si>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</si>
  <si>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</si>
  <si>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</si>
  <si>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</si>
  <si>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</si>
  <si>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</si>
  <si>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</si>
  <si>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</si>
  <si>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</si>
  <si>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</si>
  <si>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</si>
  <si>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</si>
  <si>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</si>
  <si>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</si>
  <si>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</si>
  <si>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</si>
  <si>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</si>
  <si>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</si>
  <si>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</si>
  <si>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</si>
  <si>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</si>
  <si>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</si>
  <si>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</si>
  <si>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</si>
  <si>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</si>
  <si>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</si>
  <si>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</si>
  <si>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</si>
  <si>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</si>
  <si>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</si>
  <si>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</si>
  <si>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</si>
  <si>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</si>
  <si>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</si>
  <si>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</si>
  <si>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</si>
  <si>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</si>
  <si>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</si>
  <si>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</si>
  <si>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</si>
  <si>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</si>
  <si>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</si>
  <si>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</si>
  <si>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</si>
  <si>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</si>
  <si>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</si>
  <si>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</si>
  <si>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</si>
  <si>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</si>
  <si>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</si>
  <si>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</si>
  <si>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</si>
  <si>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</si>
  <si>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</si>
  <si>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</si>
  <si>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</si>
  <si>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</si>
  <si>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</si>
  <si>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</si>
  <si>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</si>
  <si>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</si>
  <si>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</si>
  <si>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</si>
  <si>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</si>
  <si>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</si>
  <si>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</si>
  <si>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</si>
  <si>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</si>
  <si>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</si>
  <si>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</si>
  <si>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</si>
  <si>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</si>
  <si>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</si>
  <si>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</si>
  <si>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</si>
  <si>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</si>
  <si>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</si>
  <si>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</si>
  <si>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</si>
  <si>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</si>
  <si>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</si>
  <si>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</si>
  <si>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</si>
  <si>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</si>
  <si>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</si>
  <si>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</si>
  <si>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</si>
  <si>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</si>
  <si>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</si>
  <si>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</si>
  <si>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</si>
  <si>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</si>
  <si>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</si>
  <si>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</si>
  <si>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</si>
  <si>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</si>
  <si>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</si>
  <si>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</si>
  <si>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</si>
  <si>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</si>
  <si>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</si>
  <si>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</si>
  <si>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</si>
  <si>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</si>
  <si>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</si>
  <si>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</si>
  <si>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</si>
  <si>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</si>
  <si>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</si>
  <si>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</si>
  <si>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</si>
  <si>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</si>
  <si>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</si>
  <si>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</si>
  <si>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</si>
  <si>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</si>
  <si>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</si>
  <si>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</si>
  <si>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</si>
  <si>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</si>
  <si>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</si>
  <si>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</si>
  <si>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</si>
  <si>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</si>
  <si>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</si>
  <si>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</si>
  <si>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</si>
  <si>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</si>
  <si>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</si>
  <si>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</si>
  <si>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</si>
  <si>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</si>
  <si>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</si>
  <si>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</si>
  <si>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</si>
  <si>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</si>
  <si>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</si>
  <si>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</si>
  <si>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</si>
  <si>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</si>
  <si>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</si>
  <si>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</si>
  <si>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</si>
  <si>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</si>
  <si>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</si>
  <si>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</si>
  <si>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</si>
  <si>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</si>
  <si>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</si>
  <si>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</si>
  <si>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</si>
  <si>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</si>
  <si>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</si>
  <si>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</si>
  <si>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</si>
  <si>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</si>
  <si>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</si>
  <si>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</si>
  <si>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</si>
  <si>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</si>
  <si>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</si>
  <si>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</si>
  <si>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</si>
  <si>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</si>
  <si>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</si>
  <si>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</si>
  <si>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</si>
  <si>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</si>
  <si>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</si>
  <si>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</si>
  <si>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</si>
  <si>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</si>
  <si>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</si>
  <si>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</si>
  <si>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</si>
  <si>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</si>
  <si>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</si>
  <si>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</si>
  <si>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</si>
  <si>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</si>
  <si>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</si>
  <si>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</si>
  <si>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</si>
  <si>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</si>
  <si>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</si>
  <si>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</si>
  <si>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</si>
  <si>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</si>
  <si>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</si>
  <si>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</si>
  <si>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</si>
  <si>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</si>
  <si>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</si>
  <si>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</si>
  <si>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</si>
  <si>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</si>
  <si>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</si>
  <si>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</si>
  <si>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</si>
  <si>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</si>
  <si>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</si>
  <si>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</si>
  <si>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</si>
  <si>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</si>
  <si>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</si>
  <si>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</si>
  <si>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</si>
  <si>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</si>
  <si>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</si>
  <si>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</si>
  <si>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</si>
  <si>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</si>
  <si>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</si>
  <si>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</si>
  <si>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</si>
  <si>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</si>
  <si>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</si>
  <si>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</si>
  <si>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</si>
  <si>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</si>
  <si>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</si>
  <si>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</si>
  <si>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</si>
  <si>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</si>
  <si>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</si>
  <si>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</si>
  <si>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</si>
  <si>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</si>
  <si>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</si>
  <si>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</si>
  <si>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</si>
  <si>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</si>
  <si>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</si>
  <si>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</si>
  <si>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</si>
  <si>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</si>
  <si>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</si>
  <si>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</si>
  <si>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</si>
  <si>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</si>
  <si>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</si>
  <si>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</si>
  <si>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</si>
  <si>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</si>
  <si>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</si>
  <si>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</si>
  <si>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</si>
  <si>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</si>
  <si>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</si>
  <si>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</si>
  <si>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</si>
  <si>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</si>
  <si>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</si>
  <si>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</si>
  <si>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</si>
  <si>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</si>
  <si>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</si>
  <si>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</si>
  <si>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</si>
  <si>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</si>
  <si>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</si>
  <si>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</si>
  <si>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</si>
  <si>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</si>
  <si>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</si>
  <si>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</si>
  <si>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</si>
  <si>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</si>
  <si>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</si>
  <si>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</si>
  <si>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</si>
  <si>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</si>
  <si>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</si>
  <si>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</si>
  <si>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</si>
  <si>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</si>
  <si>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</si>
  <si>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</si>
  <si>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</si>
  <si>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</si>
  <si>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</si>
  <si>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</si>
  <si>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</si>
  <si>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</si>
  <si>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</si>
  <si>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</si>
  <si>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</si>
  <si>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</si>
  <si>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</si>
  <si>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</si>
  <si>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</si>
  <si>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</si>
  <si>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</si>
  <si>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</si>
  <si>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</si>
  <si>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</si>
  <si>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</si>
  <si>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</si>
  <si>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</si>
  <si>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</si>
  <si>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</si>
  <si>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</si>
  <si>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</si>
  <si>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</si>
  <si>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</si>
  <si>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</si>
  <si>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</si>
  <si>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</si>
  <si>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</si>
  <si>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</si>
  <si>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</si>
  <si>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</si>
  <si>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</si>
  <si>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</si>
  <si>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</si>
  <si>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</si>
  <si>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</si>
  <si>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</si>
  <si>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</si>
  <si>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</si>
  <si>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</si>
  <si>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</si>
  <si>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</si>
  <si>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</si>
  <si>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</si>
  <si>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</si>
  <si>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</si>
  <si>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</si>
  <si>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</si>
  <si>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</si>
  <si>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</si>
  <si>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</si>
  <si>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</si>
  <si>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</si>
  <si>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</si>
  <si>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</si>
  <si>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</si>
  <si>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</si>
  <si>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</si>
  <si>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</si>
  <si>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</si>
  <si>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</si>
  <si>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</si>
  <si>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</si>
  <si>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</si>
  <si>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</si>
  <si>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</si>
  <si>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</si>
  <si>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</si>
  <si>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</si>
  <si>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</si>
  <si>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</si>
  <si>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</si>
  <si>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</si>
  <si>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</si>
  <si>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</si>
  <si>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</si>
  <si>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</si>
  <si>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</si>
  <si>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</si>
  <si>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</si>
  <si>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</si>
  <si>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</si>
  <si>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</si>
  <si>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</si>
  <si>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</si>
  <si>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</si>
  <si>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</si>
  <si>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</si>
  <si>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</si>
  <si>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</si>
  <si>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</si>
  <si>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</si>
  <si>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</si>
  <si>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</si>
  <si>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</si>
  <si>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</si>
  <si>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</si>
  <si>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</si>
  <si>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</si>
  <si>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</si>
  <si>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</si>
  <si>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</si>
  <si>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</si>
  <si>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</si>
  <si>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</si>
  <si>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</si>
  <si>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</si>
  <si>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</si>
  <si>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</si>
  <si>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</si>
  <si>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</si>
  <si>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</si>
  <si>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</si>
  <si>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</si>
  <si>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</si>
  <si>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</si>
  <si>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</si>
  <si>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</si>
  <si>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</si>
  <si>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</si>
  <si>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</si>
  <si>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</si>
  <si>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</si>
  <si>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</si>
  <si>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</si>
  <si>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</si>
  <si>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</si>
  <si>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</si>
  <si>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</si>
  <si>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</si>
  <si>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</si>
  <si>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</si>
  <si>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</si>
  <si>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</si>
  <si>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</si>
  <si>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</si>
  <si>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</si>
  <si>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</si>
  <si>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</si>
  <si>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</si>
  <si>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</si>
  <si>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</si>
  <si>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</si>
  <si>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</si>
  <si>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</si>
  <si>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</si>
  <si>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</si>
  <si>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</si>
  <si>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</si>
  <si>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</si>
  <si>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</si>
  <si>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</si>
  <si>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</si>
  <si>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</si>
  <si>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</si>
  <si>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</si>
  <si>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</si>
  <si>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</si>
  <si>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</si>
  <si>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</si>
  <si>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</si>
  <si>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</si>
  <si>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</si>
  <si>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</si>
  <si>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</si>
  <si>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</si>
  <si>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</si>
  <si>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</si>
  <si>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</si>
  <si>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</si>
  <si>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</si>
  <si>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</si>
  <si>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</si>
  <si>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</si>
  <si>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</si>
  <si>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</si>
  <si>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</si>
  <si>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</si>
  <si>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</si>
  <si>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</si>
  <si>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</si>
  <si>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</si>
  <si>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</si>
  <si>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</si>
  <si>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</si>
  <si>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</si>
  <si>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</si>
  <si>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</si>
  <si>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</si>
  <si>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</si>
  <si>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</si>
  <si>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</si>
  <si>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</si>
  <si>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</si>
  <si>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</si>
  <si>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</si>
  <si>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</si>
  <si>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</si>
  <si>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</si>
  <si>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</si>
  <si>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</si>
  <si>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</si>
  <si>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</si>
  <si>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</si>
  <si>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</si>
  <si>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</si>
  <si>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</si>
  <si>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</si>
  <si>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</si>
  <si>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</si>
  <si>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</si>
  <si>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</si>
  <si>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</si>
  <si>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</si>
  <si>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</si>
  <si>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</si>
  <si>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</si>
  <si>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</si>
  <si>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</si>
  <si>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</si>
  <si>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</si>
  <si>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</si>
  <si>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</si>
  <si>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</si>
  <si>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</si>
  <si>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</si>
  <si>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</si>
  <si>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</si>
  <si>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</si>
  <si>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</si>
  <si>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</si>
  <si>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</si>
  <si>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</si>
  <si>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</si>
  <si>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</si>
  <si>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</si>
  <si>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</si>
  <si>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</si>
  <si>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</si>
  <si>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</si>
  <si>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</si>
  <si>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</si>
  <si>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</si>
  <si>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</si>
  <si>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</si>
  <si>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</si>
  <si>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</si>
  <si>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</si>
  <si>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</si>
  <si>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</si>
  <si>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</si>
  <si>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</si>
  <si>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</si>
  <si>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</si>
  <si>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</si>
  <si>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</si>
  <si>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</si>
  <si>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</si>
  <si>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</si>
  <si>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</si>
  <si>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</si>
  <si>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</si>
  <si>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</si>
  <si>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</si>
  <si>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</si>
  <si>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</si>
  <si>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</si>
  <si>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</si>
  <si>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</si>
  <si>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</si>
  <si>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</si>
  <si>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</si>
  <si>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</si>
  <si>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</si>
  <si>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</si>
  <si>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</si>
  <si>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</si>
  <si>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</si>
  <si>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</si>
  <si>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</si>
  <si>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</si>
  <si>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</si>
  <si>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</si>
  <si>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</si>
  <si>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</si>
  <si>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</si>
  <si>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</si>
  <si>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</si>
  <si>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</si>
  <si>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</si>
  <si>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</si>
  <si>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</si>
  <si>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</si>
  <si>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</si>
  <si>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</si>
  <si>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</si>
  <si>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</si>
  <si>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</si>
  <si>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</si>
  <si>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</si>
  <si>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</si>
  <si>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</si>
  <si>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</si>
  <si>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</si>
  <si>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</si>
  <si>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</si>
  <si>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</si>
  <si>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</si>
  <si>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</si>
  <si>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</si>
  <si>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</si>
  <si>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</si>
  <si>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</si>
  <si>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</si>
  <si>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</si>
  <si>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</si>
  <si>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</si>
  <si>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</si>
  <si>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</si>
  <si>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</si>
  <si>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</si>
  <si>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</si>
  <si>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</si>
  <si>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</si>
  <si>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</si>
  <si>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</si>
  <si>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</si>
  <si>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</si>
  <si>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</si>
  <si>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</si>
  <si>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</si>
  <si>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</si>
  <si>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</si>
  <si>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</si>
  <si>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</si>
  <si>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</si>
  <si>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</si>
  <si>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</si>
  <si>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</si>
  <si>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</si>
  <si>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</si>
  <si>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</si>
  <si>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</si>
  <si>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</si>
  <si>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</si>
  <si>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</si>
  <si>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</si>
  <si>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</si>
  <si>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</si>
  <si>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</si>
  <si>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</si>
  <si>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</si>
  <si>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</si>
  <si>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</si>
  <si>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</si>
  <si>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</si>
  <si>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</si>
  <si>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</si>
  <si>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</si>
  <si>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</si>
  <si>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</si>
  <si>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</si>
  <si>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</si>
  <si>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</si>
  <si>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</si>
  <si>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</si>
  <si>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</si>
  <si>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</si>
  <si>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</si>
  <si>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</si>
  <si>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</si>
  <si>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</si>
  <si>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</si>
  <si>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</si>
  <si>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</si>
  <si>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</si>
  <si>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</si>
  <si>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</si>
  <si>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</si>
  <si>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</si>
  <si>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</si>
  <si>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</si>
  <si>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</si>
  <si>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</si>
  <si>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</si>
  <si>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</si>
  <si>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</si>
  <si>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</si>
  <si>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</si>
  <si>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</si>
  <si>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</si>
  <si>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</si>
  <si>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</si>
  <si>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</si>
  <si>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</si>
  <si>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</si>
  <si>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</si>
  <si>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</si>
  <si>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</si>
  <si>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</si>
  <si>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</si>
  <si>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</si>
  <si>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</si>
  <si>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</si>
  <si>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</si>
  <si>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</si>
  <si>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</si>
  <si>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</si>
  <si>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</si>
  <si>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</si>
  <si>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</si>
  <si>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</si>
  <si>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</si>
  <si>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</si>
  <si>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</si>
  <si>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</si>
  <si>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</si>
  <si>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</si>
  <si>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</si>
  <si>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</si>
  <si>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</si>
  <si>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</si>
  <si>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</si>
  <si>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</si>
  <si>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</si>
  <si>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</si>
  <si>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</si>
  <si>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</si>
  <si>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</si>
  <si>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</si>
  <si>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</si>
  <si>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</si>
  <si>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</si>
  <si>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</si>
  <si>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</si>
  <si>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</si>
  <si>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</si>
  <si>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</si>
  <si>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</si>
  <si>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</si>
  <si>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</si>
  <si>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</si>
  <si>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</si>
  <si>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</si>
  <si>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</si>
  <si>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</si>
  <si>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</si>
  <si>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</si>
  <si>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</si>
  <si>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</si>
  <si>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</si>
  <si>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</si>
  <si>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</si>
  <si>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</si>
  <si>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</si>
  <si>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</si>
  <si>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</si>
  <si>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</si>
  <si>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</si>
  <si>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</si>
  <si>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</si>
  <si>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</si>
  <si>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</si>
  <si>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</si>
  <si>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</si>
  <si>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</si>
  <si>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</si>
  <si>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</si>
  <si>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</si>
  <si>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</si>
  <si>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</si>
  <si>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</si>
  <si>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</si>
  <si>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</si>
  <si>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</si>
  <si>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</si>
  <si>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</si>
  <si>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</si>
  <si>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</si>
  <si>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</si>
  <si>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</si>
  <si>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</si>
  <si>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</si>
  <si>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</si>
  <si>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</si>
  <si>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</si>
  <si>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</si>
  <si>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</si>
  <si>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</si>
  <si>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</si>
  <si>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</si>
  <si>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</si>
  <si>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</si>
  <si>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</si>
  <si>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</si>
  <si>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</si>
  <si>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</si>
  <si>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</si>
  <si>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</si>
  <si>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</si>
  <si>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</si>
  <si>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</si>
  <si>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</si>
  <si>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</si>
  <si>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</si>
  <si>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</si>
  <si>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</si>
  <si>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</si>
  <si>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</si>
  <si>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</si>
  <si>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</si>
  <si>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</si>
  <si>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</si>
  <si>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</si>
  <si>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</si>
  <si>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</si>
  <si>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</si>
  <si>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</si>
  <si>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</si>
  <si>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</si>
  <si>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</si>
  <si>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</si>
  <si>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</si>
  <si>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</si>
  <si>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</si>
  <si>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</si>
  <si>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</si>
  <si>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</si>
  <si>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</si>
  <si>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</si>
  <si>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</si>
  <si>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</si>
  <si>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</si>
  <si>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</si>
  <si>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</si>
  <si>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</si>
  <si>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</si>
  <si>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</si>
  <si>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</si>
  <si>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</si>
  <si>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</si>
  <si>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</si>
  <si>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</si>
  <si>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</si>
  <si>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</si>
  <si>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</si>
  <si>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</si>
  <si>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</si>
  <si>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</si>
  <si>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</si>
  <si>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</si>
  <si>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</si>
  <si>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</si>
  <si>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</si>
  <si>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</si>
  <si>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</si>
  <si>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</si>
  <si>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</si>
  <si>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</si>
  <si>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</si>
  <si>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</si>
  <si>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</si>
  <si>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</si>
  <si>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</si>
  <si>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</si>
  <si>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</si>
  <si>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</si>
  <si>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</si>
  <si>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</si>
  <si>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</si>
  <si>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</si>
  <si>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</si>
  <si>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</si>
  <si>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</si>
  <si>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</si>
  <si>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</si>
  <si>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</si>
  <si>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</si>
  <si>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</si>
  <si>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</si>
  <si>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</si>
  <si>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</si>
  <si>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</si>
  <si>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</si>
  <si>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</si>
  <si>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</si>
  <si>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</si>
  <si>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</si>
  <si>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</si>
  <si>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</si>
  <si>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</si>
  <si>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</si>
  <si>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</si>
  <si>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</si>
  <si>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</si>
  <si>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</si>
  <si>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</si>
  <si>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</si>
  <si>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</si>
  <si>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</si>
  <si>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</si>
  <si>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</si>
  <si>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</si>
  <si>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</si>
  <si>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</si>
  <si>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</si>
  <si>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</si>
  <si>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</si>
  <si>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</si>
  <si>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</si>
  <si>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</si>
  <si>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</si>
  <si>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</si>
  <si>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</si>
  <si>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</si>
  <si>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</si>
  <si>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</si>
  <si>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</si>
  <si>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</si>
  <si>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</si>
  <si>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</si>
  <si>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</si>
  <si>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</si>
  <si>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</si>
  <si>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</si>
  <si>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</si>
  <si>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</si>
  <si>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</si>
  <si>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</si>
  <si>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</si>
  <si>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</si>
  <si>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</si>
  <si>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</si>
  <si>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</si>
  <si>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</si>
  <si>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</si>
  <si>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</si>
  <si>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</si>
  <si>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</si>
  <si>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</si>
  <si>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</si>
  <si>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</si>
  <si>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</si>
  <si>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</si>
  <si>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</si>
  <si>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</si>
  <si>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</si>
  <si>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</si>
  <si>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</si>
  <si>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</si>
  <si>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</si>
  <si>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</si>
  <si>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</si>
  <si>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</si>
  <si>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</si>
  <si>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</si>
  <si>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</si>
  <si>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</si>
  <si>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</si>
  <si>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</si>
  <si>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</si>
  <si>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</si>
  <si>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</si>
  <si>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</si>
  <si>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</si>
  <si>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</si>
  <si>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</si>
  <si>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</si>
  <si>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</si>
  <si>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</si>
  <si>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</si>
  <si>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</si>
  <si>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</si>
  <si>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</si>
  <si>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</si>
  <si>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</si>
  <si>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</si>
  <si>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</si>
  <si>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</si>
  <si>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</si>
  <si>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</si>
  <si>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</si>
  <si>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</si>
  <si>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</si>
  <si>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</si>
  <si>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</si>
  <si>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</si>
  <si>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</si>
  <si>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</si>
  <si>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</si>
  <si>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</si>
  <si>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</si>
  <si>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</si>
  <si>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</si>
  <si>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</si>
  <si>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</si>
  <si>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</si>
  <si>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</si>
  <si>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</si>
  <si>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</si>
  <si>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</si>
  <si>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</si>
  <si>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</si>
  <si>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</si>
  <si>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</si>
  <si>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</si>
  <si>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</si>
  <si>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</si>
  <si>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</si>
  <si>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</si>
  <si>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</si>
  <si>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</si>
  <si>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</si>
  <si>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</si>
  <si>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</si>
  <si>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</si>
  <si>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</si>
  <si>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</si>
  <si>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</si>
  <si>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</si>
  <si>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</si>
  <si>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</si>
  <si>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</si>
  <si>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</si>
  <si>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</si>
  <si>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</si>
  <si>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</si>
  <si>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</si>
  <si>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</si>
  <si>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</si>
  <si>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</si>
  <si>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</si>
  <si>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</si>
  <si>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</si>
  <si>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</si>
  <si>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</si>
  <si>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</si>
  <si>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</si>
  <si>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</si>
  <si>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</si>
  <si>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</si>
  <si>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</si>
  <si>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</si>
  <si>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</si>
  <si>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</si>
  <si>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</si>
  <si>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</si>
  <si>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</si>
  <si>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</si>
  <si>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</si>
  <si>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</si>
  <si>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</si>
  <si>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</si>
  <si>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</si>
  <si>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</si>
  <si>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</si>
  <si>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</si>
  <si>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</si>
  <si>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</si>
  <si>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</si>
  <si>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</si>
  <si>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</si>
  <si>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</si>
  <si>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</si>
  <si>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</si>
  <si>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</si>
  <si>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</si>
  <si>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</si>
  <si>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</si>
  <si>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</si>
  <si>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</si>
  <si>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</si>
  <si>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</si>
  <si>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</si>
  <si>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</si>
  <si>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</si>
  <si>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</si>
  <si>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</si>
  <si>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</si>
  <si>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</si>
  <si>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</si>
  <si>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</si>
  <si>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</si>
  <si>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</si>
  <si>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</si>
  <si>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</si>
  <si>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</si>
  <si>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</si>
  <si>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</si>
  <si>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</si>
  <si>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</si>
  <si>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</si>
  <si>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</si>
  <si>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</si>
  <si>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</si>
  <si>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</si>
  <si>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</si>
  <si>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</si>
  <si>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</si>
  <si>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</si>
  <si>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</si>
  <si>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</si>
  <si>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</si>
  <si>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</si>
  <si>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</si>
  <si>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</si>
  <si>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</si>
  <si>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</si>
  <si>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</si>
  <si>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</si>
  <si>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</si>
  <si>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</si>
  <si>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</si>
  <si>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</si>
  <si>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</si>
  <si>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</si>
  <si>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</si>
  <si>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</si>
  <si>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</si>
  <si>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</si>
  <si>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</si>
  <si>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</si>
  <si>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</si>
  <si>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</si>
  <si>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</si>
  <si>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</si>
  <si>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</si>
  <si>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</si>
  <si>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</si>
  <si>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</si>
  <si>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</si>
  <si>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</si>
  <si>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</si>
  <si>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</si>
  <si>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</si>
  <si>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</si>
  <si>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</si>
  <si>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</si>
  <si>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</si>
  <si>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</si>
  <si>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</si>
  <si>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</si>
  <si>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</si>
  <si>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</si>
  <si>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</si>
  <si>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</si>
  <si>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</si>
  <si>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</si>
  <si>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</si>
  <si>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</si>
  <si>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</si>
  <si>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</si>
  <si>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</si>
  <si>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</si>
  <si>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</si>
  <si>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</si>
  <si>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</si>
  <si>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</si>
  <si>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</si>
  <si>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</si>
  <si>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</si>
  <si>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</si>
  <si>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</si>
  <si>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</si>
  <si>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</si>
  <si>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</si>
  <si>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</si>
  <si>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</si>
  <si>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</si>
  <si>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</si>
  <si>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</si>
  <si>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</si>
  <si>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</si>
  <si>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</si>
  <si>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</si>
  <si>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</si>
  <si>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</si>
  <si>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</si>
  <si>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</si>
  <si>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</si>
  <si>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</si>
  <si>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</si>
  <si>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</si>
  <si>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</si>
  <si>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</si>
  <si>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</si>
  <si>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</si>
  <si>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</si>
  <si>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</si>
  <si>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</si>
  <si>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</si>
  <si>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</si>
  <si>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</si>
  <si>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</si>
  <si>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</si>
  <si>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</si>
  <si>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</si>
  <si>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</si>
  <si>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</si>
  <si>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</si>
  <si>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</si>
  <si>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</si>
  <si>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</si>
  <si>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</si>
  <si>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</si>
  <si>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</si>
  <si>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</si>
  <si>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</si>
  <si>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</si>
  <si>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</si>
  <si>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</si>
  <si>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</si>
  <si>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</si>
  <si>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</si>
  <si>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</si>
  <si>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</si>
  <si>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</si>
  <si>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</si>
  <si>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</si>
  <si>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</si>
  <si>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</si>
  <si>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</si>
  <si>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</si>
  <si>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</si>
  <si>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</si>
  <si>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</si>
  <si>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</si>
  <si>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</si>
  <si>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</si>
  <si>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</si>
  <si>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</si>
  <si>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</si>
  <si>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</si>
  <si>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</si>
  <si>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</si>
  <si>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</si>
  <si>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</si>
  <si>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</si>
  <si>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</si>
  <si>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</si>
  <si>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</si>
  <si>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</si>
  <si>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</si>
  <si>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</si>
  <si>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</si>
  <si>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</si>
  <si>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</si>
  <si>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</si>
  <si>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</si>
  <si>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</si>
  <si>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</si>
  <si>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</si>
  <si>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</si>
  <si>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</si>
  <si>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</si>
  <si>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</si>
  <si>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</si>
  <si>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</si>
  <si>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</si>
  <si>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</si>
  <si>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</si>
  <si>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</si>
  <si>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</si>
  <si>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</si>
  <si>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</si>
  <si>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</si>
  <si>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</si>
  <si>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</si>
  <si>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</si>
  <si>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</si>
  <si>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</si>
  <si>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</si>
  <si>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</si>
  <si>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</si>
  <si>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</si>
  <si>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</si>
  <si>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</si>
  <si>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</si>
  <si>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</si>
  <si>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</si>
  <si>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</si>
  <si>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</si>
  <si>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</si>
  <si>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</si>
  <si>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</si>
  <si>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</si>
  <si>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</si>
  <si>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</si>
  <si>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</si>
  <si>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</si>
  <si>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</si>
  <si>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</si>
  <si>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</si>
  <si>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</si>
  <si>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</si>
  <si>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</si>
  <si>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</si>
  <si>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</si>
  <si>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</si>
  <si>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</si>
  <si>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</si>
  <si>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</si>
  <si>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</si>
  <si>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</si>
  <si>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</si>
  <si>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</si>
  <si>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</si>
  <si>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</si>
  <si>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</si>
  <si>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</si>
  <si>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</si>
  <si>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</si>
  <si>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</si>
  <si>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</si>
  <si>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</si>
  <si>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</si>
  <si>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</si>
  <si>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</si>
  <si>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</si>
  <si>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</si>
  <si>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</si>
  <si>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</si>
  <si>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</si>
  <si>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</si>
  <si>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</si>
  <si>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</si>
  <si>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</si>
  <si>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</si>
  <si>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</si>
  <si>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</si>
  <si>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</si>
  <si>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</si>
  <si>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</si>
  <si>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</si>
  <si>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</si>
  <si>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</si>
  <si>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</si>
  <si>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</si>
  <si>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</si>
  <si>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</si>
  <si>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</si>
  <si>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</si>
  <si>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</si>
  <si>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</si>
  <si>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</si>
  <si>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</si>
  <si>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</si>
  <si>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</si>
  <si>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</si>
  <si>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</si>
  <si>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</si>
  <si>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</si>
  <si>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</si>
  <si>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</si>
  <si>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</si>
  <si>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</si>
  <si>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</si>
  <si>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</si>
  <si>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</si>
  <si>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</si>
  <si>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</si>
  <si>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</si>
  <si>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</si>
  <si>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</si>
  <si>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</si>
  <si>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</si>
  <si>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</si>
  <si>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</si>
  <si>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</si>
  <si>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</si>
  <si>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</si>
  <si>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</si>
  <si>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</si>
  <si>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</si>
  <si>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</si>
  <si>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</si>
  <si>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</si>
  <si>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</si>
  <si>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</si>
  <si>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</si>
  <si>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</si>
  <si>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</si>
  <si>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</si>
  <si>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</si>
  <si>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</si>
  <si>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</si>
  <si>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</si>
  <si>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</si>
  <si>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</si>
  <si>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</si>
  <si>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</si>
  <si>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</si>
  <si>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</si>
  <si>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</si>
  <si>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</si>
  <si>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</si>
  <si>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</si>
  <si>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</si>
  <si>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</si>
  <si>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</si>
  <si>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</si>
  <si>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</si>
  <si>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</si>
  <si>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</si>
  <si>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</si>
  <si>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</si>
  <si>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</si>
  <si>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</si>
  <si>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</si>
  <si>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</si>
  <si>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</si>
  <si>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</si>
  <si>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</si>
  <si>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</si>
  <si>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</si>
  <si>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</si>
  <si>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</si>
  <si>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</si>
  <si>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</si>
  <si>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</si>
  <si>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</si>
  <si>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</si>
  <si>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</si>
  <si>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</si>
  <si>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</si>
  <si>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</si>
  <si>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</si>
  <si>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</si>
  <si>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</si>
  <si>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</si>
  <si>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</si>
  <si>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</si>
  <si>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</si>
  <si>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</si>
  <si>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</si>
  <si>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</si>
  <si>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</si>
  <si>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</si>
  <si>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</si>
  <si>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</si>
  <si>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</si>
  <si>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</si>
  <si>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</si>
  <si>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</si>
  <si>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</si>
  <si>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</si>
  <si>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</si>
  <si>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</si>
  <si>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</si>
  <si>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</si>
  <si>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</si>
  <si>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</si>
  <si>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</si>
  <si>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</si>
  <si>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</si>
  <si>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</si>
  <si>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</si>
  <si>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</si>
  <si>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</si>
  <si>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</si>
  <si>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</si>
  <si>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</si>
  <si>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</si>
  <si>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</si>
  <si>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</si>
  <si>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</si>
  <si>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</si>
  <si>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</si>
  <si>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</si>
  <si>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</si>
  <si>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</si>
  <si>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</si>
  <si>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</si>
  <si>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</si>
  <si>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</si>
  <si>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</si>
  <si>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</si>
  <si>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</si>
  <si>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</si>
  <si>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</si>
  <si>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</si>
  <si>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</si>
  <si>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</si>
  <si>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</si>
  <si>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</si>
  <si>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</si>
  <si>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</si>
  <si>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</si>
  <si>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</si>
  <si>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</si>
  <si>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</si>
  <si>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</si>
  <si>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</si>
  <si>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</si>
  <si>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</si>
  <si>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</si>
  <si>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</si>
  <si>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</si>
  <si>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</si>
  <si>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</si>
  <si>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</si>
  <si>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</si>
  <si>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</si>
  <si>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</si>
  <si>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</si>
  <si>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</si>
  <si>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</si>
  <si>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</si>
  <si>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</si>
  <si>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</si>
  <si>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</si>
  <si>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</si>
  <si>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</si>
  <si>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</si>
  <si>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</si>
  <si>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</si>
  <si>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</si>
  <si>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</si>
  <si>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</si>
  <si>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</si>
  <si>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</si>
  <si>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</si>
  <si>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</si>
  <si>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</si>
  <si>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</si>
  <si>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</si>
  <si>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</si>
  <si>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</si>
  <si>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</si>
  <si>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</si>
  <si>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</si>
  <si>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</si>
  <si>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</si>
  <si>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</si>
  <si>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</si>
  <si>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</si>
  <si>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</si>
  <si>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</si>
  <si>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</si>
  <si>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</si>
  <si>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</si>
  <si>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</si>
  <si>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</si>
  <si>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</si>
  <si>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</si>
  <si>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</si>
  <si>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</si>
  <si>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</si>
  <si>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</si>
  <si>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</si>
  <si>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</si>
  <si>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</si>
  <si>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</si>
  <si>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</si>
  <si>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</si>
  <si>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</si>
  <si>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</si>
  <si>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</si>
  <si>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</si>
  <si>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</si>
  <si>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</si>
  <si>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</si>
  <si>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</si>
  <si>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</si>
  <si>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</si>
  <si>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</si>
  <si>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</si>
  <si>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</si>
  <si>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</si>
  <si>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</si>
  <si>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</si>
  <si>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</si>
  <si>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</si>
  <si>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</si>
  <si>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</si>
  <si>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</si>
  <si>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</si>
  <si>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</si>
  <si>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</si>
  <si>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</si>
  <si>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</si>
  <si>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</si>
  <si>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</si>
  <si>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</si>
  <si>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</si>
  <si>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</si>
  <si>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</si>
  <si>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</si>
  <si>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</si>
  <si>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</si>
  <si>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</si>
  <si>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</si>
  <si>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</si>
  <si>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</si>
  <si>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</si>
  <si>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</si>
  <si>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</si>
  <si>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</si>
  <si>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</si>
  <si>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</si>
  <si>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</si>
  <si>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</si>
  <si>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</si>
  <si>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</si>
  <si>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</si>
  <si>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</si>
  <si>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</si>
  <si>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</si>
  <si>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</si>
  <si>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</si>
  <si>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</si>
  <si>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</si>
  <si>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</si>
  <si>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</si>
  <si>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</si>
  <si>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</si>
  <si>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</si>
  <si>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</si>
  <si>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</si>
  <si>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</si>
  <si>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</si>
  <si>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</si>
  <si>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</si>
  <si>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</si>
  <si>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</si>
  <si>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</si>
  <si>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</si>
  <si>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</si>
  <si>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</si>
  <si>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</si>
  <si>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</si>
  <si>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</si>
  <si>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</si>
  <si>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</si>
  <si>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</si>
  <si>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</si>
  <si>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</si>
  <si>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</si>
  <si>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</si>
  <si>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</si>
  <si>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</si>
  <si>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</si>
  <si>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</si>
  <si>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</si>
  <si>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</si>
  <si>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</si>
  <si>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</si>
  <si>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</si>
  <si>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</si>
  <si>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</si>
  <si>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</si>
  <si>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</si>
  <si>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</si>
  <si>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</si>
  <si>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</si>
  <si>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</si>
  <si>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</si>
  <si>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</si>
  <si>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</si>
  <si>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</si>
  <si>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</si>
  <si>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</si>
  <si>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</si>
  <si>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</si>
  <si>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</si>
  <si>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</si>
  <si>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</si>
  <si>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</si>
  <si>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</si>
  <si>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</si>
  <si>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</si>
  <si>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</si>
  <si>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</si>
  <si>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</si>
  <si>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</si>
  <si>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</si>
  <si>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</si>
  <si>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</si>
  <si>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</si>
  <si>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</si>
  <si>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</si>
  <si>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</si>
  <si>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</si>
  <si>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</si>
  <si>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</si>
  <si>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</si>
  <si>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</si>
  <si>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</si>
  <si>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</si>
  <si>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</si>
  <si>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</si>
  <si>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</si>
  <si>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</si>
  <si>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</si>
  <si>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</si>
  <si>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</si>
  <si>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</si>
  <si>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</si>
  <si>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</si>
  <si>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</si>
  <si>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</si>
  <si>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</si>
  <si>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</si>
  <si>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</si>
  <si>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</si>
  <si>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</si>
  <si>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</si>
  <si>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</si>
  <si>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</si>
  <si>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</si>
  <si>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</si>
  <si>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</si>
  <si>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</si>
  <si>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</si>
  <si>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</si>
  <si>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</si>
  <si>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</si>
  <si>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</si>
  <si>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</si>
  <si>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</si>
  <si>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</si>
  <si>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</si>
  <si>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</si>
  <si>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</si>
  <si>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</si>
  <si>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</si>
  <si>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</si>
  <si>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</si>
  <si>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</si>
  <si>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</si>
  <si>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</si>
  <si>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</si>
  <si>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</si>
  <si>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</si>
  <si>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</si>
  <si>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</si>
  <si>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</si>
  <si>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</si>
  <si>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</si>
  <si>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</si>
  <si>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</si>
  <si>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</si>
  <si>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</si>
  <si>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</si>
  <si>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</si>
  <si>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</si>
  <si>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</si>
  <si>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</si>
  <si>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</si>
  <si>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</si>
  <si>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</si>
  <si>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</si>
  <si>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</si>
  <si>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</si>
  <si>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</si>
  <si>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</si>
  <si>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</si>
  <si>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</si>
  <si>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</si>
  <si>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</si>
  <si>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</si>
  <si>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</si>
  <si>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</si>
  <si>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</si>
  <si>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</si>
  <si>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</si>
  <si>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</si>
  <si>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</si>
  <si>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</si>
  <si>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</si>
  <si>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</si>
  <si>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</si>
  <si>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</si>
  <si>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</si>
  <si>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</si>
  <si>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</si>
  <si>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</si>
  <si>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</si>
  <si>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</si>
  <si>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</si>
  <si>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</si>
  <si>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</si>
  <si>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</si>
  <si>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</si>
  <si>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</si>
  <si>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</si>
  <si>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</si>
  <si>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</si>
  <si>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</si>
  <si>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</si>
  <si>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</si>
  <si>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</si>
  <si>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</si>
  <si>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</si>
  <si>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</si>
  <si>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</si>
  <si>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</si>
  <si>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</si>
  <si>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</si>
  <si>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</si>
  <si>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</si>
  <si>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</si>
  <si>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</si>
  <si>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</si>
  <si>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</si>
  <si>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</si>
  <si>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</si>
  <si>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</si>
  <si>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</si>
  <si>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</si>
  <si>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</si>
  <si>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</si>
  <si>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</si>
  <si>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</si>
  <si>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</si>
  <si>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</si>
  <si>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</si>
  <si>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</si>
  <si>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</si>
  <si>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</si>
  <si>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</si>
  <si>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</si>
  <si>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</si>
  <si>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</si>
  <si>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</si>
  <si>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</si>
  <si>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</si>
  <si>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</si>
  <si>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</si>
  <si>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</si>
  <si>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</si>
  <si>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</si>
  <si>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</si>
  <si>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</si>
  <si>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</si>
  <si>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</si>
  <si>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</si>
  <si>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</si>
  <si>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</si>
  <si>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</si>
  <si>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</si>
  <si>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</si>
  <si>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</si>
  <si>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</si>
  <si>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</si>
  <si>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</si>
  <si>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</si>
  <si>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</si>
  <si>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</si>
  <si>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</si>
  <si>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</si>
  <si>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</si>
  <si>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</si>
  <si>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</si>
  <si>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</si>
  <si>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</si>
  <si>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</si>
  <si>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</si>
  <si>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</si>
  <si>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</si>
  <si>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</si>
  <si>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</si>
  <si>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</si>
  <si>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</si>
  <si>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</si>
  <si>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</si>
  <si>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</si>
  <si>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</si>
  <si>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</si>
  <si>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</si>
  <si>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</si>
  <si>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</si>
  <si>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</si>
  <si>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</si>
  <si>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</si>
  <si>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</si>
  <si>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</si>
  <si>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</si>
  <si>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</si>
  <si>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</si>
  <si>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</si>
  <si>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</si>
  <si>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</si>
  <si>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</si>
  <si>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</si>
  <si>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</si>
  <si>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</si>
  <si>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</si>
  <si>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</si>
  <si>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</si>
  <si>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</si>
  <si>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</si>
  <si>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</si>
  <si>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</si>
  <si>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</si>
  <si>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</si>
  <si>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</si>
  <si>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</si>
  <si>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</si>
  <si>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</si>
  <si>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</si>
  <si>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</si>
  <si>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</si>
  <si>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</si>
  <si>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</si>
  <si>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</si>
  <si>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</si>
  <si>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</si>
  <si>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</si>
  <si>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</si>
  <si>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</si>
  <si>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</si>
  <si>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</si>
  <si>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</si>
  <si>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</si>
  <si>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</si>
  <si>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</si>
  <si>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</si>
  <si>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</si>
  <si>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</si>
  <si>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</si>
  <si>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</si>
  <si>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</si>
  <si>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</si>
  <si>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</si>
  <si>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</si>
  <si>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</si>
  <si>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</si>
  <si>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</si>
  <si>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</si>
  <si>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</si>
  <si>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</si>
  <si>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</si>
  <si>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</si>
  <si>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</si>
  <si>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</si>
  <si>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</si>
  <si>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</si>
  <si>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</si>
  <si>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</si>
  <si>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</si>
  <si>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</si>
  <si>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</si>
  <si>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</si>
  <si>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</si>
  <si>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</si>
  <si>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</si>
  <si>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</si>
  <si>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</si>
  <si>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</si>
  <si>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</si>
  <si>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</si>
  <si>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</si>
  <si>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</si>
  <si>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</si>
  <si>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</si>
  <si>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</si>
  <si>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</si>
  <si>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</si>
  <si>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</si>
  <si>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</si>
  <si>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</si>
  <si>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</si>
  <si>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</si>
  <si>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</si>
  <si>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</si>
  <si>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</si>
  <si>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</si>
  <si>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</si>
  <si>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</si>
  <si>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</si>
  <si>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</si>
  <si>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</si>
  <si>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</si>
  <si>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</si>
  <si>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</si>
  <si>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</si>
  <si>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</si>
  <si>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</si>
  <si>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</si>
  <si>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</si>
  <si>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</si>
  <si>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</si>
  <si>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</si>
  <si>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</si>
  <si>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</si>
  <si>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</si>
  <si>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</si>
  <si>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</si>
  <si>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</si>
  <si>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</si>
  <si>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</si>
  <si>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</si>
  <si>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</si>
  <si>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</si>
  <si>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</si>
  <si>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</si>
  <si>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</si>
  <si>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</si>
  <si>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</si>
  <si>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</si>
  <si>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</si>
  <si>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</si>
  <si>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</si>
  <si>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</si>
  <si>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</si>
  <si>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</si>
  <si>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</si>
  <si>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</si>
  <si>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</si>
  <si>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</si>
  <si>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</si>
  <si>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</si>
  <si>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</si>
  <si>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</si>
  <si>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</si>
  <si>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</si>
  <si>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</si>
  <si>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</si>
  <si>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</si>
  <si>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</si>
  <si>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</si>
  <si>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</si>
  <si>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</si>
  <si>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</si>
  <si>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</si>
  <si>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</si>
  <si>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</si>
  <si>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</si>
  <si>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</si>
  <si>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</si>
  <si>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</si>
  <si>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</si>
  <si>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</si>
  <si>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</si>
  <si>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</si>
  <si>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</si>
  <si>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</si>
  <si>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</si>
  <si>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</si>
  <si>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</si>
  <si>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</si>
  <si>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</si>
  <si>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</si>
  <si>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</si>
  <si>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</si>
  <si>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</si>
  <si>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</si>
  <si>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</si>
  <si>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</si>
  <si>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</si>
  <si>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</si>
  <si>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</si>
  <si>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</si>
  <si>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</si>
  <si>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</si>
  <si>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</si>
  <si>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</si>
  <si>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</si>
  <si>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</si>
  <si>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</si>
  <si>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</si>
  <si>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</si>
  <si>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</si>
  <si>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</si>
  <si>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</si>
  <si>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</si>
  <si>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</si>
  <si>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</si>
  <si>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</si>
  <si>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</si>
  <si>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</si>
  <si>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</si>
  <si>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</si>
  <si>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</si>
  <si>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</si>
  <si>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</si>
  <si>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</si>
  <si>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</si>
  <si>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</si>
  <si>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</si>
  <si>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</si>
  <si>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</si>
  <si>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</si>
  <si>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</si>
  <si>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</si>
  <si>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</si>
  <si>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</si>
  <si>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</si>
  <si>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</si>
  <si>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</si>
  <si>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</si>
  <si>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</si>
  <si>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</si>
  <si>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</si>
  <si>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</si>
  <si>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</si>
  <si>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</si>
  <si>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</si>
  <si>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</si>
  <si>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</si>
  <si>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</si>
  <si>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</si>
  <si>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</si>
  <si>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</si>
  <si>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</si>
  <si>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</si>
  <si>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</si>
  <si>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</si>
  <si>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</si>
  <si>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</si>
  <si>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</si>
  <si>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</si>
  <si>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</si>
  <si>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</si>
  <si>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</si>
  <si>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</si>
  <si>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</si>
  <si>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</si>
  <si>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</si>
  <si>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</si>
  <si>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</si>
  <si>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</si>
  <si>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</si>
  <si>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</si>
  <si>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</si>
  <si>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</si>
  <si>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</si>
  <si>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</si>
  <si>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</si>
  <si>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</si>
  <si>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</si>
  <si>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</si>
  <si>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</si>
  <si>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</si>
  <si>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</si>
  <si>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</si>
  <si>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</si>
  <si>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</si>
  <si>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</si>
  <si>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</si>
  <si>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</si>
  <si>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</si>
  <si>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</si>
  <si>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</si>
  <si>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</si>
  <si>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</si>
  <si>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</si>
  <si>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</si>
  <si>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</si>
  <si>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</si>
  <si>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</si>
  <si>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</si>
  <si>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</si>
  <si>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</si>
  <si>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</si>
  <si>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</si>
  <si>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</si>
  <si>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</si>
  <si>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</si>
  <si>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</si>
  <si>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</si>
  <si>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</si>
  <si>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</si>
  <si>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</si>
  <si>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</si>
  <si>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</si>
  <si>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</si>
  <si>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</si>
  <si>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</si>
  <si>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</si>
  <si>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</si>
  <si>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</si>
  <si>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</si>
  <si>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</si>
  <si>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</si>
  <si>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</si>
  <si>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</si>
  <si>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</si>
  <si>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</si>
  <si>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</si>
  <si>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</si>
  <si>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</si>
  <si>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</si>
  <si>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</si>
  <si>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</si>
  <si>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</si>
  <si>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</si>
  <si>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</si>
  <si>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</si>
  <si>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</si>
  <si>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</si>
  <si>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</si>
  <si>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</si>
  <si>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</si>
  <si>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</si>
  <si>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</si>
  <si>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</si>
  <si>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</si>
  <si>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</si>
  <si>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</si>
  <si>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</si>
  <si>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</si>
  <si>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</si>
  <si>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</si>
  <si>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</si>
  <si>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</si>
  <si>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</si>
  <si>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</si>
  <si>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</si>
  <si>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</si>
  <si>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</si>
  <si>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</si>
  <si>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</si>
  <si>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</si>
  <si>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</si>
  <si>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</si>
  <si>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</si>
  <si>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</si>
  <si>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</si>
  <si>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</si>
  <si>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</si>
  <si>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</si>
  <si>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</si>
  <si>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</si>
  <si>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</si>
  <si>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</si>
  <si>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</si>
  <si>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</si>
  <si>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</si>
  <si>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</si>
  <si>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</si>
  <si>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</si>
  <si>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</si>
  <si>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</si>
  <si>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</si>
  <si>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</si>
  <si>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</si>
  <si>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</si>
  <si>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</si>
  <si>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</si>
  <si>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</si>
  <si>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</si>
  <si>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</si>
  <si>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</si>
  <si>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</si>
  <si>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</si>
  <si>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</si>
  <si>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</si>
  <si>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</si>
  <si>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</si>
  <si>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</si>
  <si>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</si>
  <si>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</si>
  <si>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</si>
  <si>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</si>
  <si>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</si>
  <si>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</si>
  <si>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</si>
  <si>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</si>
  <si>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</si>
  <si>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</si>
  <si>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</si>
  <si>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</si>
  <si>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</si>
  <si>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</si>
  <si>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</si>
  <si>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</si>
  <si>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</si>
  <si>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</si>
  <si>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</si>
  <si>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</si>
  <si>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</si>
  <si>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</si>
  <si>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</si>
  <si>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</si>
  <si>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</si>
  <si>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</si>
  <si>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</si>
  <si>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</si>
  <si>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</si>
  <si>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</si>
  <si>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</si>
  <si>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</si>
  <si>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</si>
  <si>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</si>
  <si>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</si>
  <si>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</si>
  <si>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</si>
  <si>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</si>
  <si>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</si>
  <si>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</si>
  <si>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</si>
  <si>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</si>
  <si>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</si>
  <si>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</si>
  <si>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</si>
  <si>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</si>
  <si>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</si>
  <si>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</si>
  <si>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</si>
  <si>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</si>
  <si>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</si>
  <si>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</si>
  <si>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</si>
  <si>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</si>
  <si>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</si>
  <si>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</si>
  <si>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</si>
  <si>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</si>
  <si>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</si>
  <si>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</si>
  <si>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</si>
  <si>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</si>
  <si>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</si>
  <si>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</si>
  <si>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</si>
  <si>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</si>
  <si>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</si>
  <si>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</si>
  <si>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</si>
  <si>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</si>
  <si>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</si>
  <si>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</si>
  <si>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</si>
  <si>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</si>
  <si>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</si>
  <si>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</si>
  <si>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</si>
  <si>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</si>
  <si>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</si>
  <si>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</si>
  <si>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</si>
  <si>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</si>
  <si>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</si>
  <si>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</si>
  <si>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</si>
  <si>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</si>
  <si>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</si>
  <si>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</si>
  <si>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</si>
  <si>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</si>
  <si>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</si>
  <si>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</si>
  <si>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</si>
  <si>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</si>
  <si>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</si>
  <si>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</si>
  <si>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</si>
  <si>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</si>
  <si>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</si>
  <si>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</si>
  <si>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</si>
  <si>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</si>
  <si>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</si>
  <si>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</si>
  <si>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</si>
  <si>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</si>
  <si>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</si>
  <si>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</si>
  <si>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</si>
  <si>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</si>
  <si>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</si>
  <si>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</si>
  <si>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</si>
  <si>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</si>
  <si>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</si>
  <si>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</si>
  <si>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</si>
  <si>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</si>
  <si>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</si>
  <si>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</si>
  <si>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</si>
  <si>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</si>
  <si>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</si>
  <si>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</si>
  <si>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</si>
  <si>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</si>
  <si>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</si>
  <si>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</si>
  <si>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</si>
  <si>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</si>
  <si>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</si>
  <si>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</si>
  <si>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</si>
  <si>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</si>
  <si>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</si>
  <si>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</si>
  <si>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</si>
  <si>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</si>
  <si>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</si>
  <si>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</si>
  <si>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</si>
  <si>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</si>
  <si>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</si>
  <si>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</si>
  <si>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</si>
  <si>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</si>
  <si>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</si>
  <si>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</si>
  <si>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</si>
  <si>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</si>
  <si>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</si>
  <si>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</si>
  <si>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</si>
  <si>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</si>
  <si>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</si>
  <si>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</si>
  <si>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</si>
  <si>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</si>
  <si>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</si>
  <si>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</si>
  <si>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</si>
  <si>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</si>
  <si>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</si>
  <si>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</si>
  <si>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</si>
  <si>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</si>
  <si>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</si>
  <si>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</si>
  <si>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</si>
  <si>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</si>
  <si>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</si>
  <si>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</si>
  <si>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</si>
  <si>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</si>
  <si>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</si>
  <si>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</si>
  <si>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</si>
  <si>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</si>
  <si>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</si>
  <si>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</si>
  <si>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</si>
  <si>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</si>
  <si>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</si>
  <si>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</si>
  <si>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</si>
  <si>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</si>
  <si>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</si>
  <si>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</si>
  <si>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</si>
  <si>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</si>
  <si>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</si>
  <si>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</si>
  <si>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</si>
  <si>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</si>
  <si>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</si>
  <si>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</si>
  <si>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</si>
  <si>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</si>
  <si>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</si>
  <si>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</si>
  <si>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</si>
  <si>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</si>
  <si>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</si>
  <si>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</si>
  <si>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</si>
  <si>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</si>
  <si>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</si>
  <si>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</si>
  <si>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</si>
  <si>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</si>
  <si>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</si>
  <si>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</si>
  <si>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</si>
  <si>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</si>
  <si>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</si>
  <si>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</si>
  <si>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</si>
  <si>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</si>
  <si>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</si>
  <si>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</si>
  <si>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</si>
  <si>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</si>
  <si>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</si>
  <si>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</si>
  <si>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</si>
  <si>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</si>
  <si>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</si>
  <si>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</si>
  <si>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</si>
  <si>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</si>
  <si>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</si>
  <si>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</si>
  <si>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</si>
  <si>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</si>
  <si>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</si>
  <si>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</si>
  <si>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</si>
  <si>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</si>
  <si>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</si>
  <si>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</si>
  <si>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</si>
  <si>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</si>
  <si>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</si>
  <si>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</si>
  <si>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</si>
  <si>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</si>
  <si>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</si>
  <si>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</si>
  <si>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</si>
  <si>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</si>
  <si>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</si>
  <si>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</si>
  <si>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</si>
  <si>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</si>
  <si>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</si>
  <si>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</si>
  <si>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</si>
  <si>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</si>
  <si>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</si>
  <si>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</si>
  <si>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</si>
  <si>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</si>
  <si>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</si>
  <si>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</si>
  <si>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</si>
  <si>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</si>
  <si>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</si>
  <si>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</si>
  <si>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</si>
  <si>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</si>
  <si>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</si>
  <si>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</si>
  <si>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</si>
  <si>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</si>
  <si>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</si>
  <si>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</si>
  <si>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</si>
  <si>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</si>
  <si>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</si>
  <si>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</si>
  <si>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</si>
  <si>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</si>
  <si>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</si>
  <si>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</si>
  <si>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</si>
  <si>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</si>
  <si>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</si>
  <si>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</si>
  <si>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</si>
  <si>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</si>
  <si>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</si>
  <si>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</si>
  <si>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</si>
  <si>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</si>
  <si>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</si>
  <si>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</si>
  <si>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</si>
  <si>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</si>
  <si>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</si>
  <si>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</si>
  <si>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</si>
  <si>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</si>
  <si>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</si>
  <si>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</si>
  <si>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</si>
  <si>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</si>
  <si>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</si>
  <si>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</si>
  <si>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</si>
  <si>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</si>
  <si>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</si>
  <si>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</si>
  <si>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</si>
  <si>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</si>
  <si>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</si>
  <si>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</si>
  <si>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</si>
  <si>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</si>
  <si>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</si>
  <si>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</si>
  <si>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</si>
  <si>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</si>
  <si>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</si>
  <si>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</si>
  <si>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</si>
  <si>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</si>
  <si>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</si>
  <si>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</si>
  <si>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</si>
  <si>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</si>
  <si>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</si>
  <si>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</si>
  <si>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</si>
  <si>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</si>
  <si>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</si>
  <si>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</si>
  <si>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</si>
  <si>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</si>
  <si>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</si>
  <si>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</si>
  <si>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</si>
  <si>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</si>
  <si>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</si>
  <si>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</si>
  <si>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</si>
  <si>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</si>
  <si>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</si>
  <si>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</si>
  <si>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</si>
  <si>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</si>
  <si>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</si>
  <si>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</si>
  <si>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</si>
  <si>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</si>
  <si>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</si>
  <si>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</si>
  <si>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</si>
  <si>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</si>
  <si>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</si>
  <si>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</si>
  <si>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</si>
  <si>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</si>
  <si>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</si>
  <si>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</si>
  <si>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</si>
  <si>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</si>
  <si>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</si>
  <si>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</si>
  <si>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</si>
  <si>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</si>
  <si>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</si>
  <si>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</si>
  <si>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</si>
  <si>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</si>
  <si>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</si>
  <si>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</si>
  <si>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</si>
  <si>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</si>
  <si>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</si>
  <si>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</si>
  <si>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</si>
  <si>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</si>
  <si>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</si>
  <si>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</si>
  <si>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</si>
  <si>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</si>
  <si>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</si>
  <si>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</si>
  <si>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</si>
  <si>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</si>
  <si>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</si>
  <si>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</si>
  <si>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</si>
  <si>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</si>
  <si>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</si>
  <si>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</si>
  <si>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</si>
  <si>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</si>
  <si>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</si>
  <si>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</si>
  <si>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</si>
  <si>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</si>
  <si>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</si>
  <si>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</si>
  <si>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</si>
  <si>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</si>
  <si>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</si>
  <si>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</si>
  <si>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</si>
  <si>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</si>
  <si>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</si>
  <si>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</si>
  <si>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</si>
  <si>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</si>
  <si>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</si>
  <si>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</si>
  <si>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</si>
  <si>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</si>
  <si>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</si>
  <si>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</si>
  <si>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</si>
  <si>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</si>
  <si>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</si>
  <si>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</si>
  <si>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</si>
  <si>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</si>
  <si>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</si>
  <si>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</si>
  <si>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</si>
  <si>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</si>
  <si>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</si>
  <si>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</si>
  <si>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</si>
  <si>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</si>
  <si>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</si>
  <si>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</si>
  <si>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</si>
  <si>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</si>
  <si>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</si>
  <si>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</si>
  <si>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</si>
  <si>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</si>
  <si>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</si>
  <si>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</si>
  <si>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</si>
  <si>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</si>
  <si>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</si>
  <si>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</si>
  <si>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</si>
  <si>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</si>
  <si>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</si>
  <si>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</si>
  <si>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</si>
  <si>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</si>
  <si>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</si>
  <si>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</si>
  <si>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</si>
  <si>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</si>
  <si>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</si>
  <si>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</si>
  <si>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</si>
  <si>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</si>
  <si>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</si>
  <si>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</si>
  <si>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</si>
  <si>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</si>
  <si>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</si>
  <si>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</si>
  <si>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</si>
  <si>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</si>
  <si>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</si>
  <si>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</si>
  <si>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</si>
  <si>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</si>
  <si>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</si>
  <si>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</si>
  <si>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</si>
  <si>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</si>
  <si>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</si>
  <si>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</si>
  <si>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</si>
  <si>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</si>
  <si>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</si>
  <si>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</si>
  <si>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</si>
  <si>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</si>
  <si>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</si>
  <si>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</si>
  <si>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</si>
  <si>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</si>
  <si>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</si>
  <si>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</si>
  <si>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</si>
  <si>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</si>
  <si>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</si>
  <si>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</si>
  <si>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</si>
  <si>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</si>
  <si>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</si>
  <si>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</si>
  <si>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</si>
  <si>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</si>
  <si>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</si>
  <si>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</si>
  <si>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</si>
  <si>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</si>
  <si>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</si>
  <si>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</si>
  <si>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</si>
  <si>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</si>
  <si>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</si>
  <si>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</si>
  <si>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</si>
  <si>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</si>
  <si>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</si>
  <si>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</si>
  <si>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</si>
  <si>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</si>
  <si>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</si>
  <si>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</si>
  <si>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</si>
  <si>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</si>
  <si>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</si>
  <si>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</si>
  <si>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</si>
  <si>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</si>
  <si>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</si>
  <si>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</si>
  <si>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</si>
  <si>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</si>
  <si>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</si>
  <si>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</si>
  <si>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</si>
  <si>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</si>
  <si>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</si>
  <si>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</si>
  <si>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</si>
  <si>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</si>
  <si>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</si>
  <si>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</si>
  <si>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</si>
  <si>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</si>
  <si>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</si>
  <si>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</si>
  <si>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</si>
  <si>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</si>
  <si>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</si>
  <si>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</si>
  <si>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</si>
  <si>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</si>
  <si>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</si>
  <si>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</si>
  <si>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</si>
  <si>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</si>
  <si>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</si>
  <si>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</si>
  <si>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</si>
  <si>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</si>
  <si>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</si>
  <si>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</si>
  <si>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</si>
  <si>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</si>
  <si>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</si>
  <si>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</si>
  <si>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</si>
  <si>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</si>
  <si>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</si>
  <si>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</si>
  <si>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</si>
  <si>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</si>
  <si>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</si>
  <si>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</si>
  <si>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</si>
  <si>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</si>
  <si>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</si>
  <si>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</si>
  <si>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</si>
  <si>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</si>
  <si>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</si>
  <si>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</si>
  <si>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</si>
  <si>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</si>
  <si>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</si>
  <si>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</si>
  <si>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</si>
  <si>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</si>
  <si>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</si>
  <si>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</si>
  <si>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</si>
  <si>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</si>
  <si>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</si>
  <si>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</si>
  <si>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</si>
  <si>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</si>
  <si>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</si>
  <si>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</si>
  <si>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</si>
  <si>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</si>
  <si>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</si>
  <si>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</si>
  <si>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</si>
  <si>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</si>
  <si>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</si>
  <si>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</si>
  <si>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</si>
  <si>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</si>
  <si>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</si>
  <si>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</si>
  <si>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</si>
  <si>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</si>
  <si>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</si>
  <si>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</si>
  <si>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</si>
  <si>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</si>
  <si>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</si>
  <si>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</si>
  <si>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</si>
  <si>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</si>
  <si>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</si>
  <si>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</si>
  <si>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</si>
  <si>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</si>
  <si>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</si>
  <si>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</si>
  <si>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</si>
  <si>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</si>
  <si>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</si>
  <si>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</si>
  <si>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</si>
  <si>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</si>
  <si>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</si>
  <si>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</si>
  <si>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</si>
  <si>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</si>
  <si>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</si>
  <si>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</si>
  <si>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</si>
  <si>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</si>
  <si>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</si>
  <si>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</si>
  <si>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</si>
  <si>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</si>
  <si>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</si>
  <si>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</si>
  <si>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</si>
  <si>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</si>
  <si>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</si>
  <si>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</si>
  <si>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</si>
  <si>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</si>
  <si>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</si>
  <si>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</si>
  <si>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</si>
  <si>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</si>
  <si>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</si>
  <si>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</si>
  <si>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</si>
  <si>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</si>
  <si>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</si>
  <si>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</si>
  <si>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</si>
  <si>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</si>
  <si>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</si>
  <si>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</si>
  <si>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</si>
  <si>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</si>
  <si>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</si>
  <si>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</si>
  <si>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</si>
  <si>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</si>
  <si>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</si>
  <si>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</si>
  <si>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</si>
  <si>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</si>
  <si>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</si>
  <si>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</si>
  <si>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</si>
  <si>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</si>
  <si>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</si>
  <si>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</si>
  <si>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</si>
  <si>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</si>
  <si>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</si>
  <si>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</si>
  <si>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</si>
  <si>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</si>
  <si>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</si>
  <si>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</si>
  <si>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</si>
  <si>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</si>
  <si>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</si>
  <si>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</si>
  <si>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</si>
  <si>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</si>
  <si>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</si>
  <si>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</si>
  <si>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</si>
  <si>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</si>
  <si>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</si>
  <si>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</si>
  <si>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</si>
  <si>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</si>
  <si>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</si>
  <si>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</si>
  <si>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</si>
  <si>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</si>
  <si>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</si>
  <si>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</si>
  <si>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</si>
  <si>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</si>
  <si>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</si>
  <si>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</si>
  <si>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</si>
  <si>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</si>
  <si>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</si>
  <si>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</si>
  <si>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</si>
  <si>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</si>
  <si>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</si>
  <si>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</si>
  <si>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</si>
  <si>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</si>
  <si>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</si>
  <si>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</si>
  <si>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</si>
  <si>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</si>
  <si>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</si>
  <si>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</si>
  <si>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</si>
  <si>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</si>
  <si>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</si>
  <si>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</si>
  <si>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</si>
  <si>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</si>
  <si>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</si>
  <si>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</si>
  <si>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</si>
  <si>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</si>
  <si>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</si>
  <si>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</si>
  <si>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</si>
  <si>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</si>
  <si>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</si>
  <si>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</si>
  <si>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</si>
  <si>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</si>
  <si>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</si>
  <si>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</si>
  <si>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</si>
  <si>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</si>
  <si>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</si>
  <si>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</si>
  <si>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</si>
  <si>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</si>
  <si>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</si>
  <si>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</si>
  <si>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</si>
  <si>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</si>
  <si>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</si>
  <si>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</si>
  <si>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</si>
  <si>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</si>
  <si>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</si>
  <si>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</si>
  <si>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</si>
  <si>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</si>
  <si>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</si>
  <si>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</si>
  <si>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</si>
  <si>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</si>
  <si>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</si>
  <si>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</si>
  <si>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</si>
  <si>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</si>
  <si>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</si>
  <si>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</si>
  <si>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</si>
  <si>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</si>
  <si>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</si>
  <si>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</si>
  <si>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</si>
  <si>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</si>
  <si>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</si>
  <si>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</si>
  <si>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</si>
  <si>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</si>
  <si>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</si>
  <si>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</si>
  <si>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</si>
  <si>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</si>
  <si>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</si>
  <si>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</si>
  <si>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</si>
  <si>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</si>
  <si>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</si>
  <si>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</si>
  <si>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</si>
  <si>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</si>
  <si>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</si>
  <si>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</si>
  <si>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</si>
  <si>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</si>
  <si>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</si>
  <si>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</si>
  <si>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</si>
  <si>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</si>
  <si>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</si>
  <si>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</si>
  <si>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</si>
  <si>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</si>
  <si>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</si>
  <si>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</si>
  <si>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</si>
  <si>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</si>
  <si>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</si>
  <si>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</si>
  <si>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</si>
  <si>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</si>
  <si>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</si>
  <si>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</si>
  <si>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</si>
  <si>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</si>
  <si>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</si>
  <si>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</si>
  <si>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</si>
  <si>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</si>
  <si>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</si>
  <si>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</si>
  <si>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</si>
  <si>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</si>
  <si>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</si>
  <si>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</si>
  <si>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</si>
  <si>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</si>
  <si>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</si>
  <si>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</si>
  <si>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</si>
  <si>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</si>
  <si>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</si>
  <si>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</si>
  <si>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</si>
  <si>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</si>
  <si>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</si>
  <si>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</si>
  <si>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</si>
  <si>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</si>
  <si>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</si>
  <si>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</si>
  <si>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</si>
  <si>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</si>
  <si>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</si>
  <si>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</si>
  <si>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</si>
  <si>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</si>
  <si>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</si>
  <si>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</si>
  <si>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</si>
  <si>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</si>
  <si>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</si>
  <si>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</si>
  <si>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</si>
  <si>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</si>
  <si>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</si>
  <si>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</si>
  <si>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</si>
  <si>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</si>
  <si>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</si>
  <si>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</si>
  <si>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</si>
  <si>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</si>
  <si>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</si>
  <si>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</si>
  <si>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</si>
  <si>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</si>
  <si>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</si>
  <si>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</si>
  <si>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</si>
  <si>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</si>
  <si>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</si>
  <si>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</si>
  <si>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</si>
  <si>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</si>
  <si>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</si>
  <si>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</si>
  <si>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</si>
  <si>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</si>
  <si>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</si>
  <si>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</si>
  <si>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</si>
  <si>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</si>
  <si>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</si>
  <si>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</si>
  <si>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</si>
  <si>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</si>
  <si>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</si>
  <si>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</si>
  <si>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</si>
  <si>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</si>
  <si>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</si>
  <si>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</si>
  <si>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</si>
  <si>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</si>
  <si>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</si>
  <si>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</si>
  <si>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</si>
  <si>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</si>
  <si>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</si>
  <si>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</si>
  <si>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</si>
  <si>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</si>
  <si>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</si>
  <si>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</si>
  <si>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</si>
  <si>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</si>
  <si>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</si>
  <si>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</si>
  <si>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</si>
  <si>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</si>
  <si>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</si>
  <si>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</si>
  <si>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</si>
  <si>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</si>
  <si>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</si>
  <si>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</si>
  <si>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</si>
  <si>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</si>
  <si>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</si>
  <si>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</si>
  <si>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</si>
  <si>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</si>
  <si>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</si>
  <si>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</si>
  <si>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</si>
  <si>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</si>
  <si>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</si>
  <si>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</si>
  <si>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</si>
  <si>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</si>
  <si>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</si>
  <si>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</si>
  <si>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</si>
  <si>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</si>
  <si>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</si>
  <si>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</si>
  <si>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</si>
  <si>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</si>
  <si>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</si>
  <si>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</si>
  <si>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</si>
  <si>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</si>
  <si>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</si>
  <si>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</si>
  <si>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</si>
  <si>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</si>
  <si>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</si>
  <si>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</si>
  <si>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</si>
  <si>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</si>
  <si>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</si>
  <si>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</si>
  <si>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</si>
  <si>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</si>
  <si>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</si>
  <si>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</si>
  <si>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</si>
  <si>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</si>
  <si>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</si>
  <si>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</si>
  <si>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</si>
  <si>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</si>
  <si>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</si>
  <si>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</si>
  <si>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</si>
  <si>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</si>
  <si>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</si>
  <si>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</si>
  <si>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</si>
  <si>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</si>
  <si>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</si>
  <si>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</si>
  <si>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</si>
  <si>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</si>
  <si>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</si>
  <si>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</si>
  <si>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</si>
  <si>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</si>
  <si>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</si>
  <si>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</si>
  <si>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</si>
  <si>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</si>
  <si>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</si>
  <si>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</si>
  <si>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</si>
  <si>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</si>
  <si>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</si>
  <si>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</si>
  <si>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</si>
  <si>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</si>
  <si>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</si>
  <si>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</si>
  <si>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</si>
  <si>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</si>
  <si>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</si>
  <si>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</si>
  <si>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</si>
  <si>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</si>
  <si>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</si>
  <si>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</si>
  <si>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</si>
  <si>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</si>
  <si>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</si>
  <si>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</si>
  <si>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</si>
  <si>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</si>
  <si>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</si>
  <si>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</si>
  <si>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</si>
  <si>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</si>
  <si>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</si>
  <si>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</si>
  <si>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</si>
  <si>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</si>
  <si>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</si>
  <si>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</si>
  <si>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</si>
  <si>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</si>
  <si>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</si>
  <si>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</si>
  <si>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</si>
  <si>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</si>
  <si>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</si>
  <si>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</si>
  <si>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</si>
  <si>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</si>
  <si>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</si>
  <si>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</si>
  <si>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</si>
  <si>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</si>
  <si>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</si>
  <si>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</si>
  <si>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</si>
  <si>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</si>
  <si>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</si>
  <si>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</si>
  <si>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</si>
  <si>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</si>
  <si>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</si>
  <si>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</si>
  <si>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</si>
  <si>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</si>
  <si>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</si>
  <si>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</si>
  <si>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</si>
  <si>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</si>
  <si>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</si>
  <si>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</si>
  <si>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</si>
  <si>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</si>
  <si>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</si>
  <si>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</si>
  <si>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</si>
  <si>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</si>
  <si>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</si>
  <si>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</si>
  <si>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</si>
  <si>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</si>
  <si>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</si>
  <si>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</si>
  <si>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</si>
  <si>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</si>
  <si>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</si>
  <si>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</si>
  <si>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</si>
  <si>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</si>
  <si>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</si>
  <si>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</si>
  <si>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</si>
  <si>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</si>
  <si>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</si>
  <si>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</si>
  <si>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</si>
  <si>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</si>
  <si>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</si>
  <si>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</si>
  <si>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</si>
  <si>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</si>
  <si>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</si>
  <si>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</si>
  <si>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</si>
  <si>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</si>
  <si>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</si>
  <si>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</si>
  <si>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</si>
  <si>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</si>
  <si>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</si>
  <si>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</si>
  <si>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</si>
  <si>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</si>
  <si>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</si>
  <si>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</si>
  <si>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</si>
  <si>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</si>
  <si>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</si>
  <si>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</si>
  <si>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</si>
  <si>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</si>
  <si>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</si>
  <si>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</si>
  <si>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</si>
  <si>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</si>
  <si>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</si>
  <si>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</si>
  <si>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</si>
  <si>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</si>
  <si>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</si>
  <si>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</si>
  <si>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</si>
  <si>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</si>
  <si>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</si>
  <si>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</si>
  <si>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</si>
  <si>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</si>
  <si>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</si>
  <si>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</si>
  <si>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</si>
  <si>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</si>
  <si>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</si>
  <si>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</si>
  <si>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</si>
  <si>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</si>
  <si>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</si>
  <si>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</si>
  <si>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</si>
  <si>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</si>
  <si>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</si>
  <si>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</si>
  <si>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</si>
  <si>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</si>
  <si>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</si>
  <si>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</si>
  <si>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</si>
  <si>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</si>
  <si>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</si>
  <si>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</si>
  <si>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</si>
  <si>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</si>
  <si>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</si>
  <si>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</si>
  <si>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</si>
  <si>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</si>
  <si>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</si>
  <si>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</si>
  <si>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</si>
  <si>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</si>
  <si>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</si>
  <si>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</si>
  <si>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</si>
  <si>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</si>
  <si>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</si>
  <si>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</si>
  <si>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</si>
  <si>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</si>
  <si>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</si>
  <si>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</si>
  <si>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</si>
  <si>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</si>
  <si>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</si>
  <si>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</si>
  <si>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</si>
  <si>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</si>
  <si>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</si>
  <si>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</si>
  <si>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</si>
  <si>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</si>
  <si>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</si>
  <si>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</si>
  <si>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</si>
  <si>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</si>
  <si>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</si>
  <si>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</si>
  <si>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</si>
  <si>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</si>
  <si>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</si>
  <si>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</si>
  <si>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</si>
  <si>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</si>
  <si>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</si>
  <si>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</si>
  <si>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</si>
  <si>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</si>
  <si>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</si>
  <si>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</si>
  <si>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</si>
  <si>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</si>
  <si>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</si>
  <si>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</si>
  <si>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</si>
  <si>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</si>
  <si>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</si>
  <si>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</si>
  <si>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</si>
  <si>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</si>
  <si>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</si>
  <si>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</si>
  <si>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</si>
  <si>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</si>
  <si>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</si>
  <si>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</si>
  <si>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</si>
  <si>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</si>
  <si>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</si>
  <si>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</si>
  <si>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</si>
  <si>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</si>
  <si>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</si>
  <si>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</si>
  <si>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</si>
  <si>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</si>
  <si>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</si>
  <si>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</si>
  <si>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</si>
  <si>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</si>
  <si>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</si>
  <si>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</si>
  <si>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</si>
  <si>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</si>
  <si>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</si>
  <si>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</si>
  <si>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</si>
  <si>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</si>
  <si>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</si>
  <si>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</si>
  <si>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</si>
  <si>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</si>
  <si>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</si>
  <si>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</si>
  <si>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</si>
  <si>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</si>
  <si>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</si>
  <si>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</si>
  <si>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</si>
  <si>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</si>
  <si>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</si>
  <si>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</si>
  <si>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</si>
  <si>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</si>
  <si>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</si>
  <si>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</si>
  <si>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</si>
  <si>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</si>
  <si>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</si>
  <si>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</si>
  <si>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</si>
  <si>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</si>
  <si>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</si>
  <si>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</si>
  <si>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</si>
  <si>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</si>
  <si>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</si>
  <si>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</si>
  <si>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</si>
  <si>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</si>
  <si>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</si>
  <si>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</si>
  <si>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</si>
  <si>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</si>
  <si>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</si>
  <si>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</si>
  <si>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</si>
  <si>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</si>
  <si>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</si>
  <si>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</si>
  <si>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</si>
  <si>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</si>
  <si>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</si>
  <si>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</si>
  <si>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</si>
  <si>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</si>
  <si>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</si>
  <si>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</si>
  <si>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</si>
  <si>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</si>
  <si>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</si>
  <si>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</si>
  <si>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</si>
  <si>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</si>
  <si>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</si>
  <si>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</si>
  <si>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</si>
  <si>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</si>
  <si>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</si>
  <si>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</si>
  <si>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</si>
  <si>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</si>
  <si>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</si>
  <si>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</si>
  <si>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</si>
  <si>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</si>
  <si>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</si>
  <si>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</si>
  <si>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</si>
  <si>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</si>
  <si>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</si>
  <si>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</si>
  <si>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</si>
  <si>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</si>
  <si>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</si>
  <si>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</si>
  <si>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</si>
  <si>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</si>
  <si>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</si>
  <si>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</si>
  <si>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</si>
  <si>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</si>
  <si>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</si>
  <si>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</si>
  <si>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</si>
  <si>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</si>
  <si>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</si>
  <si>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</si>
  <si>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</si>
  <si>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</si>
  <si>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</si>
  <si>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</si>
  <si>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</si>
  <si>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</si>
  <si>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</si>
  <si>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</si>
  <si>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</si>
  <si>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</si>
  <si>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</si>
  <si>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</si>
  <si>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</si>
  <si>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</si>
  <si>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</si>
  <si>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</si>
  <si>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</si>
  <si>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</si>
  <si>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</si>
  <si>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</si>
  <si>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</si>
  <si>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</si>
  <si>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</si>
  <si>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</si>
  <si>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</si>
  <si>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</si>
  <si>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</si>
  <si>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</si>
  <si>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</si>
  <si>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</si>
  <si>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</si>
  <si>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</si>
  <si>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</si>
  <si>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</si>
  <si>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</si>
  <si>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</si>
  <si>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</si>
  <si>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</si>
  <si>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</si>
  <si>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</si>
  <si>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</si>
  <si>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</si>
  <si>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</si>
  <si>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</si>
  <si>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</si>
  <si>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</si>
  <si>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</si>
  <si>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</si>
  <si>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</si>
  <si>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</si>
  <si>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</si>
  <si>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</si>
  <si>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</si>
  <si>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</si>
  <si>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</si>
  <si>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</si>
  <si>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</si>
  <si>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</si>
  <si>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</si>
  <si>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</si>
  <si>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</si>
  <si>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</si>
  <si>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</si>
  <si>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</si>
  <si>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</si>
  <si>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</si>
  <si>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</si>
  <si>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</si>
  <si>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</si>
  <si>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</si>
  <si>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</si>
  <si>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</si>
  <si>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</si>
  <si>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</si>
  <si>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</si>
  <si>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</si>
  <si>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</si>
  <si>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</si>
  <si>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</si>
  <si>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</si>
  <si>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</si>
  <si>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</si>
  <si>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</si>
  <si>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</si>
  <si>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</si>
  <si>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</si>
  <si>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</si>
  <si>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</si>
  <si>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</si>
  <si>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</si>
  <si>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</si>
  <si>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</si>
  <si>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</si>
  <si>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</si>
  <si>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</si>
  <si>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</si>
  <si>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</si>
  <si>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</si>
  <si>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</si>
  <si>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</si>
  <si>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</si>
  <si>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</si>
  <si>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</si>
  <si>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</si>
  <si>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</si>
  <si>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</si>
  <si>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</si>
  <si>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</si>
  <si>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</si>
  <si>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</si>
  <si>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</si>
  <si>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</si>
  <si>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</si>
  <si>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</si>
  <si>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</si>
  <si>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</si>
  <si>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</si>
  <si>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</si>
  <si>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</si>
  <si>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</si>
  <si>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</si>
  <si>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</si>
  <si>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</si>
  <si>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</si>
  <si>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</si>
  <si>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</si>
  <si>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</si>
  <si>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</si>
  <si>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</si>
  <si>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</si>
  <si>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</si>
  <si>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</si>
  <si>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</si>
  <si>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</si>
  <si>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</si>
  <si>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</si>
  <si>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</si>
  <si>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</si>
  <si>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</si>
  <si>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</si>
  <si>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</si>
  <si>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</si>
  <si>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</si>
  <si>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</si>
  <si>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</si>
  <si>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</si>
  <si>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</si>
  <si>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</si>
  <si>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</si>
  <si>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</si>
  <si>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</si>
  <si>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</si>
  <si>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</si>
  <si>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</si>
  <si>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</si>
  <si>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</si>
  <si>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</si>
  <si>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</si>
  <si>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</si>
  <si>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</si>
  <si>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</si>
  <si>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</si>
  <si>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</si>
  <si>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</si>
  <si>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</si>
  <si>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</si>
  <si>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</si>
  <si>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</si>
  <si>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</si>
  <si>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</si>
  <si>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</si>
  <si>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</si>
  <si>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</si>
  <si>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</si>
  <si>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</si>
  <si>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</si>
  <si>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</si>
  <si>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</si>
  <si>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</si>
  <si>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</si>
  <si>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</si>
  <si>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</si>
  <si>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</si>
  <si>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</si>
  <si>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</si>
  <si>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</si>
  <si>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</si>
  <si>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</si>
  <si>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</si>
  <si>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</si>
  <si>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</si>
  <si>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</si>
  <si>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</si>
  <si>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</si>
  <si>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</si>
  <si>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</si>
  <si>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</si>
  <si>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</si>
  <si>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</si>
  <si>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</si>
  <si>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</si>
  <si>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</si>
  <si>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</si>
  <si>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</si>
  <si>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</si>
  <si>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</si>
  <si>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</si>
  <si>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</si>
  <si>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</si>
  <si>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</si>
  <si>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</si>
  <si>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</si>
  <si>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</si>
  <si>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</si>
  <si>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</si>
  <si>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</si>
  <si>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</si>
  <si>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</si>
  <si>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</si>
  <si>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</si>
  <si>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</si>
  <si>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</si>
  <si>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</si>
  <si>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</si>
  <si>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</si>
  <si>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</si>
  <si>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</si>
  <si>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</si>
  <si>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</si>
  <si>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</si>
  <si>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</si>
  <si>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</si>
  <si>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</si>
  <si>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</si>
  <si>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</si>
  <si>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</si>
  <si>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</si>
  <si>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</si>
  <si>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</si>
  <si>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</si>
  <si>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</si>
  <si>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</si>
  <si>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</si>
  <si>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</si>
  <si>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</si>
  <si>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</si>
  <si>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</si>
  <si>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</si>
  <si>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</si>
  <si>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</si>
  <si>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</si>
  <si>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</si>
  <si>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</si>
  <si>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</si>
  <si>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</si>
  <si>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</si>
  <si>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</si>
  <si>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</si>
  <si>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</si>
  <si>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</si>
  <si>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</si>
  <si>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</si>
  <si>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</si>
  <si>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</si>
  <si>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</si>
  <si>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</si>
  <si>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</si>
  <si>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</si>
  <si>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</si>
  <si>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</si>
  <si>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</si>
  <si>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</si>
  <si>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</si>
  <si>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</si>
  <si>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</si>
  <si>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</si>
  <si>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</si>
  <si>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</si>
  <si>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</si>
  <si>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</si>
  <si>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</si>
  <si>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</si>
  <si>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</si>
  <si>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</si>
  <si>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</si>
  <si>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</si>
  <si>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</si>
  <si>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</si>
  <si>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</si>
  <si>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</si>
  <si>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</si>
  <si>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</si>
  <si>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</si>
  <si>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</si>
  <si>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</si>
  <si>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</si>
  <si>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</si>
  <si>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</si>
  <si>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</si>
  <si>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</si>
  <si>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</si>
  <si>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</si>
  <si>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</si>
  <si>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</si>
  <si>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</si>
  <si>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</si>
  <si>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</si>
  <si>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</si>
  <si>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</si>
  <si>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</si>
  <si>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</si>
  <si>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</si>
  <si>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</si>
  <si>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</si>
  <si>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</si>
  <si>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</si>
  <si>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</si>
  <si>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</si>
  <si>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</si>
  <si>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</si>
  <si>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</si>
  <si>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</si>
  <si>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</si>
  <si>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</si>
  <si>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</si>
  <si>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</si>
  <si>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</si>
  <si>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</si>
  <si>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</si>
  <si>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</si>
  <si>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</si>
  <si>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</si>
  <si>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</si>
  <si>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</si>
  <si>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</si>
  <si>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</si>
  <si>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</si>
  <si>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</si>
  <si>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</si>
  <si>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</si>
  <si>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</si>
  <si>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</si>
  <si>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</si>
  <si>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</si>
  <si>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</si>
  <si>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</si>
  <si>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</si>
  <si>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</si>
  <si>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</si>
  <si>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</si>
  <si>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</si>
  <si>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</si>
  <si>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</si>
  <si>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</si>
  <si>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</si>
  <si>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</si>
  <si>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</si>
  <si>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</si>
  <si>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</si>
  <si>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</si>
  <si>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</si>
  <si>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</si>
  <si>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</si>
  <si>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</si>
  <si>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</si>
  <si>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</si>
  <si>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</si>
  <si>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</si>
  <si>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</si>
  <si>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</si>
  <si>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</si>
  <si>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</si>
  <si>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</si>
  <si>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</si>
  <si>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</si>
  <si>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</si>
  <si>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</si>
  <si>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</si>
  <si>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</si>
  <si>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</si>
  <si>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</si>
  <si>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</si>
  <si>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</si>
  <si>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</si>
  <si>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</si>
  <si>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</si>
  <si>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</si>
  <si>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</si>
  <si>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</si>
  <si>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</si>
  <si>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</si>
  <si>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</si>
  <si>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</si>
  <si>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</si>
  <si>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</si>
  <si>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</si>
  <si>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</si>
  <si>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</si>
  <si>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</si>
  <si>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</si>
  <si>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</si>
  <si>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</si>
  <si>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</si>
  <si>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</si>
  <si>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</si>
  <si>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</si>
  <si>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</si>
  <si>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</si>
  <si>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</si>
  <si>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</si>
  <si>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</si>
  <si>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</si>
  <si>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</si>
  <si>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</si>
  <si>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</si>
  <si>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</si>
  <si>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</si>
  <si>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</si>
  <si>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</si>
  <si>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</si>
  <si>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</si>
  <si>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</si>
  <si>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</si>
  <si>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</si>
  <si>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</si>
  <si>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</si>
  <si>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</si>
  <si>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</si>
  <si>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</si>
  <si>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</si>
  <si>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</si>
  <si>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</si>
  <si>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</si>
  <si>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</si>
  <si>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</si>
  <si>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</si>
  <si>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</si>
  <si>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</si>
  <si>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</si>
  <si>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</si>
  <si>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</si>
  <si>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</si>
  <si>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</si>
  <si>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</si>
  <si>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</si>
  <si>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</si>
  <si>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</si>
  <si>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</si>
  <si>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</si>
  <si>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</si>
  <si>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</si>
  <si>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</si>
  <si>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</si>
  <si>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</si>
  <si>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</si>
  <si>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</si>
  <si>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</si>
  <si>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</si>
  <si>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</si>
  <si>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</si>
  <si>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</si>
  <si>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</si>
  <si>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</si>
  <si>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</si>
  <si>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</si>
  <si>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</si>
  <si>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</si>
  <si>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</si>
  <si>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</si>
  <si>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</si>
  <si>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</si>
  <si>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</si>
  <si>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</si>
  <si>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</si>
  <si>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</si>
  <si>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</si>
  <si>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</si>
  <si>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</si>
  <si>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</si>
  <si>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</si>
  <si>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</si>
  <si>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</si>
  <si>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</si>
  <si>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</si>
  <si>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</si>
  <si>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</si>
  <si>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</si>
  <si>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</si>
  <si>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</si>
  <si>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</si>
  <si>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</si>
  <si>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</si>
  <si>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</si>
  <si>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</si>
  <si>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</si>
  <si>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</si>
  <si>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</si>
  <si>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</si>
  <si>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</si>
  <si>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</si>
  <si>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</si>
  <si>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</si>
  <si>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</si>
  <si>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</si>
  <si>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</si>
  <si>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</si>
  <si>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</si>
  <si>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</si>
  <si>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</si>
  <si>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</si>
  <si>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</si>
  <si>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</si>
  <si>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</si>
  <si>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</si>
  <si>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</si>
  <si>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</si>
  <si>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</si>
  <si>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</si>
  <si>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</si>
  <si>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</si>
  <si>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</si>
  <si>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</si>
  <si>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</si>
  <si>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</si>
  <si>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</si>
  <si>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</si>
  <si>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</si>
  <si>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</si>
  <si>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</si>
  <si>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</si>
  <si>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</si>
  <si>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</si>
  <si>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</si>
  <si>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</si>
  <si>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</si>
  <si>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</si>
  <si>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</si>
  <si>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</si>
  <si>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</si>
  <si>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</si>
  <si>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</si>
  <si>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</si>
  <si>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</si>
  <si>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</si>
  <si>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</si>
  <si>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</si>
  <si>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</si>
  <si>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</si>
  <si>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</si>
  <si>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</si>
  <si>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</si>
  <si>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</si>
  <si>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</si>
  <si>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</si>
  <si>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</si>
  <si>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</si>
  <si>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</si>
  <si>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</si>
  <si>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</si>
  <si>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</si>
  <si>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</si>
  <si>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</si>
  <si>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</si>
  <si>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</si>
  <si>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</si>
  <si>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</si>
  <si>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</si>
  <si>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</si>
  <si>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</si>
  <si>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</si>
  <si>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</si>
  <si>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</si>
  <si>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</si>
  <si>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</si>
  <si>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</si>
  <si>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</si>
  <si>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</si>
  <si>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</si>
  <si>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</si>
  <si>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</si>
  <si>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</si>
  <si>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</si>
  <si>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</si>
  <si>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</si>
  <si>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</si>
  <si>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</si>
  <si>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</si>
  <si>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</si>
  <si>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</si>
  <si>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</si>
  <si>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</si>
  <si>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</si>
  <si>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</si>
  <si>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</si>
  <si>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</si>
  <si>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</si>
  <si>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</si>
  <si>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</si>
  <si>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</si>
  <si>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</si>
  <si>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</si>
  <si>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</si>
  <si>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</si>
  <si>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</si>
  <si>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</si>
  <si>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</si>
  <si>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</si>
  <si>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</si>
  <si>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</si>
  <si>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</si>
  <si>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</si>
  <si>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</si>
  <si>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</si>
  <si>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</si>
  <si>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</si>
  <si>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</si>
  <si>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</si>
  <si>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</si>
  <si>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</si>
  <si>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</si>
  <si>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</si>
  <si>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</si>
  <si>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</si>
  <si>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</si>
  <si>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</si>
  <si>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</si>
  <si>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</si>
  <si>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</si>
  <si>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</si>
  <si>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</si>
  <si>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</si>
  <si>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</si>
  <si>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</si>
  <si>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</si>
  <si>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</si>
  <si>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</si>
  <si>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</si>
  <si>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</si>
  <si>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</si>
  <si>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</si>
  <si>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</si>
  <si>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</si>
  <si>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</si>
  <si>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</si>
  <si>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</si>
  <si>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</si>
  <si>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</si>
  <si>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</si>
  <si>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</si>
  <si>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</si>
  <si>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</si>
  <si>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</si>
  <si>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</si>
  <si>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</si>
  <si>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</si>
  <si>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</si>
  <si>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</si>
  <si>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</si>
  <si>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</si>
  <si>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</si>
  <si>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</si>
  <si>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</si>
  <si>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</si>
  <si>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</si>
  <si>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</si>
  <si>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</si>
  <si>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</si>
  <si>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</si>
  <si>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</si>
  <si>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</si>
  <si>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</si>
  <si>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</si>
  <si>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</si>
  <si>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</si>
  <si>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</si>
  <si>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</si>
  <si>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</si>
  <si>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</si>
  <si>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</si>
  <si>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</si>
  <si>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</si>
  <si>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</si>
  <si>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</si>
  <si>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</si>
  <si>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</si>
  <si>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</si>
  <si>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</si>
  <si>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</si>
  <si>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</si>
  <si>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</si>
  <si>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</si>
  <si>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</si>
  <si>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</si>
  <si>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</si>
  <si>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</si>
  <si>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</si>
  <si>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</si>
  <si>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</si>
  <si>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</si>
  <si>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</si>
  <si>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</si>
  <si>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</si>
  <si>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</si>
  <si>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</si>
  <si>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</si>
  <si>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</si>
  <si>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</si>
  <si>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</si>
  <si>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</si>
  <si>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</si>
  <si>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</si>
  <si>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</si>
  <si>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</si>
  <si>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</si>
  <si>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</si>
  <si>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</si>
  <si>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</si>
  <si>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</si>
  <si>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</si>
  <si>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</si>
  <si>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</si>
  <si>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</si>
  <si>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</si>
  <si>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</si>
  <si>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</si>
  <si>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</si>
  <si>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</si>
  <si>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</si>
  <si>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</si>
  <si>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</si>
  <si>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</si>
  <si>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</si>
  <si>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</si>
  <si>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</si>
  <si>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</si>
  <si>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</si>
  <si>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</si>
  <si>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</si>
  <si>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</si>
  <si>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</si>
  <si>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</si>
  <si>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</si>
  <si>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</si>
  <si>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</si>
  <si>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</si>
  <si>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</si>
  <si>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</si>
  <si>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</si>
  <si>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</si>
  <si>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</si>
  <si>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</si>
  <si>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</si>
  <si>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</si>
  <si>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</si>
  <si>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</si>
  <si>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</si>
  <si>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</si>
  <si>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</si>
  <si>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</si>
  <si>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</si>
  <si>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</si>
  <si>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</si>
  <si>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</si>
  <si>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</si>
  <si>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</si>
  <si>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</si>
  <si>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</si>
  <si>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</si>
  <si>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</si>
  <si>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</si>
  <si>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</si>
  <si>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</si>
  <si>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</si>
  <si>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</si>
  <si>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</si>
  <si>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</si>
  <si>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</si>
  <si>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</si>
  <si>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</si>
  <si>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</si>
  <si>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</si>
  <si>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</si>
  <si>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</si>
  <si>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</si>
  <si>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</si>
  <si>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</si>
  <si>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</si>
  <si>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</si>
  <si>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</si>
  <si>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</si>
  <si>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</si>
  <si>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</si>
  <si>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</si>
  <si>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</si>
  <si>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</si>
  <si>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</si>
  <si>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</si>
  <si>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</si>
  <si>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</si>
  <si>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</si>
  <si>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</si>
  <si>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</si>
  <si>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</si>
  <si>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</si>
  <si>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</si>
  <si>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</si>
  <si>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</si>
  <si>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</si>
  <si>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</si>
  <si>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</si>
  <si>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</si>
  <si>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</si>
  <si>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</si>
  <si>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</si>
  <si>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</si>
  <si>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</si>
  <si>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</si>
  <si>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</si>
  <si>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</si>
  <si>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</si>
  <si>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</si>
  <si>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</si>
  <si>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</si>
  <si>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</si>
  <si>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</si>
  <si>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</si>
  <si>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</si>
  <si>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</si>
  <si>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</si>
  <si>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</si>
  <si>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</si>
  <si>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</si>
  <si>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</si>
  <si>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</si>
  <si>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</si>
  <si>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</si>
  <si>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</si>
  <si>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</si>
  <si>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</si>
  <si>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</si>
  <si>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</si>
  <si>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</si>
  <si>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</si>
  <si>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</si>
  <si>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</si>
  <si>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</si>
  <si>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</si>
  <si>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</si>
  <si>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</si>
  <si>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</si>
  <si>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</si>
  <si>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</si>
  <si>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</si>
  <si>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</si>
  <si>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</si>
  <si>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</si>
  <si>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</si>
  <si>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</si>
  <si>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</si>
  <si>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</si>
  <si>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</si>
  <si>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</si>
  <si>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</si>
  <si>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</si>
  <si>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</si>
  <si>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</si>
  <si>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</si>
  <si>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</si>
  <si>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</si>
  <si>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</si>
  <si>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</si>
  <si>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</si>
  <si>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</si>
  <si>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</si>
  <si>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</si>
  <si>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</si>
  <si>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</si>
  <si>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</si>
  <si>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</si>
  <si>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</si>
  <si>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</si>
  <si>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</si>
  <si>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</si>
  <si>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</si>
  <si>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</si>
  <si>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</si>
  <si>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</si>
  <si>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</si>
  <si>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</si>
  <si>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</si>
  <si>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</si>
  <si>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</si>
  <si>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</si>
  <si>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</si>
  <si>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</si>
  <si>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</si>
  <si>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</si>
  <si>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</si>
  <si>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</si>
  <si>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</si>
  <si>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</si>
  <si>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</si>
  <si>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</si>
  <si>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</si>
  <si>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</si>
  <si>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</si>
  <si>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</si>
  <si>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</si>
  <si>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</si>
  <si>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</si>
  <si>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</si>
  <si>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</si>
  <si>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</si>
  <si>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</si>
  <si>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</si>
  <si>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</si>
  <si>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</si>
  <si>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</si>
  <si>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</si>
  <si>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</si>
  <si>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</si>
  <si>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</si>
  <si>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</si>
  <si>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</si>
  <si>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</si>
  <si>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</si>
  <si>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</si>
  <si>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</si>
  <si>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</si>
  <si>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</si>
  <si>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</si>
  <si>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</si>
  <si>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</si>
  <si>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</si>
  <si>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</si>
  <si>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</si>
  <si>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</si>
  <si>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</si>
  <si>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</si>
  <si>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</si>
  <si>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</si>
  <si>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</si>
  <si>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</si>
  <si>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</si>
  <si>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</si>
  <si>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</si>
  <si>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</si>
  <si>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</si>
  <si>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</si>
  <si>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</si>
  <si>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</si>
  <si>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</si>
  <si>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</si>
  <si>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</si>
  <si>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</si>
  <si>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</si>
  <si>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</si>
  <si>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</si>
  <si>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</si>
  <si>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</si>
  <si>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</si>
  <si>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</si>
  <si>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</si>
  <si>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</si>
  <si>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</si>
  <si>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</si>
  <si>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</si>
  <si>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</si>
  <si>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</si>
  <si>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</si>
  <si>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</si>
  <si>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</si>
  <si>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</si>
  <si>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</si>
  <si>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</si>
  <si>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</si>
  <si>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</si>
  <si>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</si>
  <si>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</si>
  <si>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</si>
  <si>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</si>
  <si>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</si>
  <si>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</si>
  <si>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</si>
  <si>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</si>
  <si>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</si>
  <si>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</si>
  <si>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</si>
  <si>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</si>
  <si>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</si>
  <si>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</si>
  <si>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</si>
  <si>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</si>
  <si>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</si>
  <si>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</si>
  <si>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</si>
  <si>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</si>
  <si>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</si>
  <si>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</si>
  <si>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</si>
  <si>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</si>
  <si>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</si>
  <si>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</si>
  <si>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</si>
  <si>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</si>
  <si>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</si>
  <si>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</si>
  <si>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</si>
  <si>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</si>
  <si>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</si>
  <si>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</si>
  <si>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</si>
  <si>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</si>
  <si>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</si>
  <si>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</si>
  <si>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</si>
  <si>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</si>
  <si>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</si>
  <si>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</si>
  <si>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</si>
  <si>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</si>
  <si>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</si>
  <si>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</si>
  <si>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</si>
  <si>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</si>
  <si>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</si>
  <si>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</si>
  <si>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</si>
  <si>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</si>
  <si>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</si>
  <si>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</si>
  <si>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</si>
  <si>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</si>
  <si>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</si>
  <si>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</si>
  <si>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</si>
  <si>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</si>
  <si>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</si>
  <si>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</si>
  <si>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</si>
  <si>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</si>
  <si>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</si>
  <si>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</si>
  <si>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</si>
  <si>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</si>
  <si>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</si>
  <si>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</si>
  <si>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</si>
  <si>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</si>
  <si>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</si>
  <si>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</si>
  <si>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</si>
  <si>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</si>
  <si>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</si>
  <si>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</si>
  <si>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</si>
  <si>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</si>
  <si>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</si>
  <si>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</si>
  <si>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</si>
  <si>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</si>
  <si>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</si>
  <si>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</si>
  <si>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</si>
  <si>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</si>
  <si>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</si>
  <si>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</si>
  <si>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</si>
  <si>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</si>
  <si>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</si>
  <si>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</si>
  <si>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</si>
  <si>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</si>
  <si>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</si>
  <si>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</si>
  <si>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</si>
  <si>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</si>
  <si>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</si>
  <si>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</si>
  <si>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</si>
  <si>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</si>
  <si>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</si>
  <si>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</si>
  <si>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</si>
  <si>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</si>
  <si>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</si>
  <si>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</si>
  <si>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</si>
  <si>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</si>
  <si>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</si>
  <si>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</si>
  <si>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</si>
  <si>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</si>
  <si>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</si>
  <si>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</si>
  <si>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</si>
  <si>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</si>
  <si>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</si>
  <si>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</si>
  <si>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</si>
  <si>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</si>
  <si>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</si>
  <si>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</si>
  <si>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</si>
  <si>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</si>
  <si>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</si>
  <si>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</si>
  <si>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</si>
  <si>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</si>
  <si>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</si>
  <si>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</si>
  <si>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</si>
  <si>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</si>
  <si>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</si>
  <si>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</si>
  <si>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</si>
  <si>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</si>
  <si>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</si>
  <si>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</si>
  <si>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</si>
  <si>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</si>
  <si>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</si>
  <si>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</si>
  <si>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</si>
  <si>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</si>
  <si>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</si>
  <si>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</si>
  <si>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</si>
  <si>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</si>
  <si>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</si>
  <si>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</si>
  <si>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</si>
  <si>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</si>
  <si>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</si>
  <si>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</si>
  <si>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</si>
  <si>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</si>
  <si>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</si>
  <si>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</si>
  <si>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</si>
  <si>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</si>
  <si>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</si>
  <si>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</si>
  <si>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</si>
  <si>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</si>
  <si>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</si>
  <si>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</si>
  <si>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</si>
  <si>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</si>
  <si>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</si>
  <si>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</si>
  <si>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</si>
  <si>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</si>
  <si>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</si>
  <si>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</si>
  <si>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</si>
  <si>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</si>
  <si>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</si>
  <si>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</si>
  <si>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</si>
  <si>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</si>
  <si>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</si>
  <si>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</si>
  <si>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</si>
  <si>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</si>
  <si>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</si>
  <si>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</si>
  <si>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</si>
  <si>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</si>
  <si>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</si>
  <si>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</si>
  <si>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</si>
  <si>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</si>
  <si>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</si>
  <si>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</si>
  <si>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</si>
  <si>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</si>
  <si>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</si>
  <si>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</si>
  <si>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</si>
  <si>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</si>
  <si>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</si>
  <si>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</si>
  <si>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</si>
  <si>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</si>
  <si>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</si>
  <si>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</si>
  <si>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</si>
  <si>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</si>
  <si>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</si>
  <si>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</si>
  <si>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</si>
  <si>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</si>
  <si>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</si>
  <si>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</si>
  <si>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</si>
  <si>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</si>
  <si>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</si>
  <si>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</si>
  <si>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</si>
  <si>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</si>
  <si>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</si>
  <si>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</si>
  <si>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</si>
  <si>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</si>
  <si>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</si>
  <si>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</si>
  <si>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</si>
  <si>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</si>
  <si>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</si>
  <si>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</si>
  <si>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</si>
  <si>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</si>
  <si>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</si>
  <si>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</si>
  <si>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</si>
  <si>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</si>
  <si>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</si>
  <si>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</si>
  <si>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</si>
  <si>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</si>
  <si>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</si>
  <si>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</si>
  <si>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</si>
  <si>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</si>
  <si>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</si>
  <si>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</si>
  <si>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</si>
  <si>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</si>
  <si>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</si>
  <si>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</si>
  <si>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</si>
  <si>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</si>
  <si>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</si>
  <si>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</si>
  <si>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</si>
  <si>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</si>
  <si>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</si>
  <si>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</si>
  <si>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</si>
  <si>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</si>
  <si>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</si>
  <si>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</si>
  <si>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</si>
  <si>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</si>
  <si>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</si>
  <si>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</si>
  <si>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</si>
  <si>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</si>
  <si>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</si>
  <si>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</si>
  <si>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</si>
  <si>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</si>
  <si>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</si>
  <si>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</si>
  <si>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</si>
  <si>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</si>
  <si>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</si>
  <si>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</si>
  <si>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</si>
  <si>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</si>
  <si>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</si>
  <si>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</si>
  <si>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</si>
  <si>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</si>
  <si>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</si>
  <si>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</si>
  <si>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</si>
  <si>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</si>
  <si>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</si>
  <si>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</si>
  <si>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</si>
  <si>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</si>
  <si>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</si>
  <si>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</si>
  <si>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</si>
  <si>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</si>
  <si>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</si>
  <si>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</si>
  <si>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</si>
  <si>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</si>
  <si>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</si>
  <si>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</si>
  <si>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</si>
  <si>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</si>
  <si>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</si>
  <si>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</si>
  <si>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</si>
  <si>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</si>
  <si>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</si>
  <si>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</si>
  <si>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</si>
  <si>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</si>
  <si>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</si>
  <si>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</si>
  <si>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</si>
  <si>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</si>
  <si>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</si>
  <si>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</si>
  <si>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</si>
  <si>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</si>
  <si>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</si>
  <si>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</si>
  <si>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</si>
  <si>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</si>
  <si>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</si>
  <si>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</si>
  <si>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</si>
  <si>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</si>
  <si>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</si>
  <si>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</si>
  <si>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</si>
  <si>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</si>
  <si>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</si>
  <si>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</si>
  <si>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</si>
  <si>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</si>
  <si>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</si>
  <si>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</si>
  <si>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</si>
  <si>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</si>
  <si>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</si>
  <si>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</si>
  <si>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</si>
  <si>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</si>
  <si>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</si>
  <si>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</si>
  <si>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</si>
  <si>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</si>
  <si>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</si>
  <si>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</si>
  <si>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</si>
  <si>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</si>
  <si>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</si>
  <si>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</si>
  <si>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</si>
  <si>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</si>
  <si>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</si>
  <si>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</si>
  <si>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</si>
  <si>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</si>
  <si>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</si>
  <si>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</si>
  <si>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</si>
  <si>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</si>
  <si>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</si>
  <si>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</si>
  <si>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</si>
  <si>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</si>
  <si>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</si>
  <si>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</si>
  <si>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</si>
  <si>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</si>
  <si>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</si>
  <si>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</si>
  <si>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</si>
  <si>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</si>
  <si>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</si>
  <si>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</si>
  <si>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</si>
  <si>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</si>
  <si>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</si>
  <si>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</si>
  <si>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</si>
  <si>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</si>
  <si>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</si>
  <si>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</si>
  <si>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</si>
  <si>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</si>
  <si>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</si>
  <si>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</si>
  <si>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</si>
  <si>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</si>
  <si>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</si>
  <si>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</si>
  <si>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</si>
  <si>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</si>
  <si>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</si>
  <si>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</si>
  <si>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</si>
  <si>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</si>
  <si>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</si>
  <si>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</si>
  <si>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</si>
  <si>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</si>
  <si>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</si>
  <si>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</si>
  <si>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</si>
  <si>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</si>
  <si>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</si>
  <si>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</si>
  <si>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</si>
  <si>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</si>
  <si>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</si>
  <si>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</si>
  <si>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</si>
  <si>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</si>
  <si>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</si>
  <si>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</si>
  <si>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</si>
  <si>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</si>
  <si>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</si>
  <si>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</si>
  <si>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</si>
  <si>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</si>
  <si>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</si>
  <si>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</si>
  <si>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</si>
  <si>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</si>
  <si>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</si>
  <si>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</si>
  <si>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</si>
  <si>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</si>
  <si>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</si>
  <si>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</si>
  <si>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</si>
  <si>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</si>
  <si>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</si>
  <si>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</si>
  <si>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</si>
  <si>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</si>
  <si>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</si>
  <si>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</si>
  <si>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</si>
  <si>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</si>
  <si>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</si>
  <si>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</si>
  <si>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</si>
  <si>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</si>
  <si>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</si>
  <si>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</si>
  <si>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</si>
  <si>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</si>
  <si>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</si>
  <si>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</si>
  <si>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</si>
  <si>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</si>
  <si>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</si>
  <si>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</si>
  <si>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</si>
  <si>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</si>
  <si>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</si>
  <si>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</si>
  <si>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</si>
  <si>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</si>
  <si>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</si>
  <si>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</si>
  <si>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</si>
  <si>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</si>
  <si>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</si>
  <si>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</si>
  <si>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</si>
  <si>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</si>
  <si>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</si>
  <si>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</si>
  <si>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</si>
  <si>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</si>
  <si>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</si>
  <si>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</si>
  <si>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</si>
  <si>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</si>
  <si>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</si>
  <si>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</si>
  <si>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</si>
  <si>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</si>
  <si>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</si>
  <si>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</si>
  <si>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</si>
  <si>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</si>
  <si>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</si>
  <si>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</si>
  <si>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</si>
  <si>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</si>
  <si>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</si>
  <si>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</si>
  <si>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</si>
  <si>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</si>
  <si>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</si>
  <si>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</si>
  <si>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</si>
  <si>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</si>
  <si>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</si>
  <si>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</si>
  <si>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</si>
  <si>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</si>
  <si>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</si>
  <si>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</si>
  <si>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</si>
  <si>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</si>
  <si>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</si>
  <si>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</si>
  <si>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</si>
  <si>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</si>
  <si>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</si>
  <si>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</si>
  <si>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</si>
  <si>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</si>
  <si>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</si>
  <si>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</si>
  <si>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</si>
  <si>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</si>
  <si>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</si>
  <si>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</si>
  <si>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</si>
  <si>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</si>
  <si>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</si>
  <si>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</si>
  <si>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</si>
  <si>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</si>
  <si>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</si>
  <si>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</si>
  <si>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</si>
  <si>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</si>
  <si>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</si>
  <si>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</si>
  <si>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</si>
  <si>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</si>
  <si>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</si>
  <si>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</si>
  <si>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</si>
  <si>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</si>
  <si>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</si>
  <si>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</si>
  <si>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</si>
  <si>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</si>
  <si>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</si>
  <si>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</si>
  <si>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</si>
  <si>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</si>
  <si>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</si>
  <si>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</si>
  <si>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</si>
  <si>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</si>
  <si>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</si>
  <si>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</si>
  <si>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</si>
  <si>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</si>
  <si>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</si>
  <si>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</si>
  <si>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</si>
  <si>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</si>
  <si>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</si>
  <si>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</si>
  <si>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</si>
  <si>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</si>
  <si>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</si>
  <si>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</si>
  <si>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</si>
  <si>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</si>
  <si>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</si>
  <si>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</si>
  <si>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</si>
  <si>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</si>
  <si>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</si>
  <si>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</si>
  <si>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</si>
  <si>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</si>
  <si>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</si>
  <si>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</si>
  <si>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</si>
  <si>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</si>
  <si>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</si>
  <si>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</si>
  <si>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</si>
  <si>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</si>
  <si>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</si>
  <si>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</si>
  <si>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</si>
  <si>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</si>
  <si>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</si>
  <si>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</si>
  <si>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</si>
  <si>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</si>
  <si>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</si>
  <si>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</si>
  <si>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</si>
  <si>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</si>
  <si>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</si>
  <si>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</si>
  <si>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</si>
  <si>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</si>
  <si>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</si>
  <si>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</si>
  <si>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</si>
  <si>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</si>
  <si>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</si>
  <si>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</si>
  <si>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</si>
  <si>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</si>
  <si>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</si>
  <si>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</si>
  <si>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</si>
  <si>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</si>
  <si>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</si>
  <si>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</si>
  <si>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</si>
  <si>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</si>
  <si>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</si>
  <si>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</si>
  <si>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</si>
  <si>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</si>
  <si>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</si>
  <si>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</si>
  <si>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</si>
  <si>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</si>
  <si>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</si>
  <si>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</si>
  <si>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</si>
  <si>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</si>
  <si>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</si>
  <si>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</si>
  <si>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</si>
  <si>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</si>
  <si>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</si>
  <si>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</si>
  <si>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</si>
  <si>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</si>
  <si>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</si>
  <si>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</si>
  <si>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</si>
  <si>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</si>
  <si>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</si>
  <si>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</si>
  <si>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</si>
  <si>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</si>
  <si>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</si>
  <si>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</si>
  <si>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</si>
  <si>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</si>
  <si>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</si>
  <si>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</si>
  <si>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</si>
  <si>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</si>
  <si>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</si>
  <si>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</si>
  <si>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</si>
  <si>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</si>
  <si>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</si>
  <si>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</si>
  <si>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</si>
  <si>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</si>
  <si>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</si>
  <si>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</si>
  <si>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</si>
  <si>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</si>
  <si>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</si>
  <si>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</si>
  <si>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</si>
  <si>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</si>
  <si>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</si>
  <si>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</si>
  <si>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</si>
  <si>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</si>
  <si>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</si>
  <si>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</si>
  <si>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</si>
  <si>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</si>
  <si>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</si>
  <si>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</si>
  <si>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</si>
  <si>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</si>
  <si>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</si>
  <si>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</si>
  <si>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</si>
  <si>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</si>
  <si>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</si>
  <si>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</si>
  <si>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</si>
  <si>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</si>
  <si>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</si>
  <si>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</si>
  <si>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</si>
  <si>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</si>
  <si>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</si>
  <si>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</si>
  <si>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</si>
  <si>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</si>
  <si>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</si>
  <si>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</si>
  <si>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</si>
  <si>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</si>
  <si>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</si>
  <si>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</si>
  <si>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</si>
  <si>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</si>
  <si>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</si>
  <si>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</si>
  <si>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</si>
  <si>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</si>
  <si>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</si>
  <si>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</si>
  <si>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</si>
  <si>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</si>
  <si>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</si>
  <si>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</si>
  <si>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</si>
  <si>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</si>
  <si>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</si>
  <si>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</si>
  <si>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</si>
  <si>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</si>
  <si>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</si>
  <si>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</si>
  <si>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</si>
  <si>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</si>
  <si>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</si>
  <si>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</si>
  <si>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</si>
  <si>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</si>
  <si>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</si>
  <si>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</si>
  <si>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</si>
  <si>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</si>
  <si>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</si>
  <si>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</si>
  <si>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</si>
  <si>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</si>
  <si>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</si>
  <si>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</si>
  <si>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</si>
  <si>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</si>
  <si>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</si>
  <si>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</si>
  <si>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</si>
  <si>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</si>
  <si>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</si>
  <si>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</si>
  <si>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</si>
  <si>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</si>
  <si>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</si>
  <si>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</si>
  <si>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</si>
  <si>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</si>
  <si>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</si>
  <si>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</si>
  <si>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</si>
  <si>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</si>
  <si>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</si>
  <si>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</si>
  <si>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</si>
  <si>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</si>
  <si>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</si>
  <si>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</si>
  <si>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</si>
  <si>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</si>
  <si>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</si>
  <si>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</si>
  <si>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</si>
  <si>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</si>
  <si>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</si>
  <si>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</si>
  <si>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</si>
  <si>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</si>
  <si>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</si>
  <si>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</si>
  <si>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</si>
  <si>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</si>
  <si>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</si>
  <si>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</si>
  <si>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</si>
  <si>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</si>
  <si>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</si>
  <si>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</si>
  <si>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</si>
  <si>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</si>
  <si>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</si>
  <si>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</si>
  <si>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</si>
  <si>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</si>
  <si>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</si>
  <si>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</si>
  <si>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</si>
  <si>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</si>
  <si>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</si>
  <si>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</si>
  <si>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</si>
  <si>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</si>
  <si>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</si>
  <si>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</si>
  <si>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</si>
  <si>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</si>
  <si>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</si>
  <si>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</si>
  <si>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</si>
  <si>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</si>
  <si>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</si>
  <si>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</si>
  <si>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</si>
  <si>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</si>
  <si>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</si>
  <si>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</si>
  <si>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</si>
  <si>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</si>
  <si>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</si>
  <si>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</si>
  <si>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</si>
  <si>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</si>
  <si>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</si>
  <si>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</si>
  <si>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</si>
  <si>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</si>
  <si>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</si>
  <si>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</si>
  <si>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</si>
  <si>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</si>
  <si>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</si>
  <si>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</si>
  <si>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</si>
  <si>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</si>
  <si>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</si>
  <si>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</si>
  <si>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</si>
  <si>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</si>
  <si>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</si>
  <si>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</si>
  <si>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</si>
  <si>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</si>
  <si>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</si>
  <si>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</si>
  <si>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</si>
  <si>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</si>
  <si>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</si>
  <si>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</si>
  <si>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</si>
  <si>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</si>
  <si>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</si>
  <si>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</si>
  <si>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</si>
  <si>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</si>
  <si>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</si>
  <si>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</si>
  <si>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</si>
  <si>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</si>
  <si>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</si>
  <si>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</si>
  <si>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</si>
  <si>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</si>
  <si>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</si>
  <si>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</si>
  <si>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</si>
  <si>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</si>
  <si>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</si>
  <si>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</si>
  <si>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</si>
  <si>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</si>
  <si>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</si>
  <si>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</si>
  <si>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</si>
  <si>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</si>
  <si>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</si>
  <si>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</si>
  <si>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</si>
  <si>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</si>
  <si>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</si>
  <si>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</si>
  <si>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</si>
  <si>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</si>
  <si>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</si>
  <si>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</si>
  <si>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</si>
  <si>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</si>
  <si>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</si>
  <si>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</si>
  <si>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</si>
  <si>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</si>
  <si>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</si>
  <si>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</si>
  <si>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</si>
  <si>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</si>
  <si>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</si>
  <si>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</si>
  <si>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</si>
  <si>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</si>
  <si>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</si>
  <si>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</si>
  <si>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</si>
  <si>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</si>
  <si>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</si>
  <si>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</si>
  <si>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</si>
  <si>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</si>
  <si>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</si>
  <si>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</si>
  <si>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</si>
  <si>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</si>
  <si>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</si>
  <si>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</si>
  <si>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</si>
  <si>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</si>
  <si>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</si>
  <si>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</si>
  <si>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</si>
  <si>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</si>
  <si>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</si>
  <si>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</si>
  <si>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</si>
  <si>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</si>
  <si>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</si>
  <si>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</si>
  <si>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</si>
  <si>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</si>
  <si>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</si>
  <si>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</si>
  <si>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</si>
  <si>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</si>
  <si>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</si>
  <si>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</si>
  <si>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</si>
  <si>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</si>
  <si>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</si>
  <si>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</si>
  <si>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</si>
  <si>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</si>
  <si>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</si>
  <si>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</si>
  <si>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</si>
  <si>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</si>
  <si>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</si>
  <si>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</si>
  <si>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</si>
  <si>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</si>
  <si>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</si>
  <si>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</si>
  <si>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</si>
  <si>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</si>
  <si>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</si>
  <si>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</si>
  <si>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</si>
  <si>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</si>
  <si>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</si>
  <si>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</si>
  <si>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</si>
  <si>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</si>
  <si>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</si>
  <si>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</si>
  <si>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</si>
  <si>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</si>
  <si>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</si>
  <si>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</si>
  <si>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</si>
  <si>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</si>
  <si>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</si>
  <si>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</si>
  <si>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</si>
  <si>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</si>
  <si>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</si>
  <si>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</si>
  <si>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</si>
  <si>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</si>
  <si>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</si>
  <si>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</si>
  <si>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</si>
  <si>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</si>
  <si>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</si>
  <si>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</si>
  <si>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</si>
  <si>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</si>
  <si>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</si>
  <si>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</si>
  <si>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</si>
  <si>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</si>
  <si>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</si>
  <si>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</si>
  <si>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</si>
  <si>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</si>
  <si>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</si>
  <si>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</si>
  <si>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</si>
  <si>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</si>
  <si>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</si>
  <si>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</si>
  <si>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</si>
  <si>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</si>
  <si>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</si>
  <si>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</si>
  <si>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</si>
  <si>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</si>
  <si>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</si>
  <si>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</si>
  <si>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</si>
  <si>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</si>
  <si>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</si>
  <si>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</si>
  <si>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</si>
  <si>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</si>
  <si>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</si>
  <si>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</si>
  <si>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</si>
  <si>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</si>
  <si>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</si>
  <si>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</si>
  <si>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</si>
  <si>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</si>
  <si>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</si>
  <si>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</si>
  <si>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</si>
  <si>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</si>
  <si>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</si>
  <si>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</si>
  <si>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</si>
  <si>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</si>
  <si>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</si>
  <si>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</si>
  <si>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</si>
  <si>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</si>
  <si>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</si>
  <si>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</si>
  <si>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</si>
  <si>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</si>
  <si>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</si>
  <si>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</si>
  <si>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</si>
  <si>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</si>
  <si>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</si>
  <si>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</si>
  <si>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</si>
  <si>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</si>
  <si>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</si>
  <si>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</si>
  <si>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</si>
  <si>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</si>
  <si>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</si>
  <si>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</si>
  <si>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</si>
  <si>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</si>
  <si>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</si>
  <si>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</si>
  <si>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</si>
  <si>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</si>
  <si>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</si>
  <si>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</si>
  <si>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</si>
  <si>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</si>
  <si>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</si>
  <si>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</si>
  <si>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</si>
  <si>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</si>
  <si>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</si>
  <si>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</si>
  <si>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</si>
  <si>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</si>
  <si>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</si>
  <si>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</si>
  <si>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</si>
  <si>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</si>
  <si>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</si>
  <si>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</si>
  <si>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</si>
  <si>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</si>
  <si>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</si>
  <si>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</si>
  <si>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</si>
  <si>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</si>
  <si>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</si>
  <si>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</si>
  <si>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</si>
  <si>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</si>
  <si>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</si>
  <si>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</si>
  <si>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</si>
  <si>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</si>
  <si>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</si>
  <si>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</si>
  <si>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</si>
  <si>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</si>
  <si>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</si>
  <si>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</si>
  <si>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</si>
  <si>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</si>
  <si>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</si>
  <si>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</si>
  <si>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</si>
  <si>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</si>
  <si>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</si>
  <si>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</si>
  <si>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</si>
  <si>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</si>
  <si>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</si>
  <si>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</si>
  <si>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</si>
  <si>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</si>
  <si>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</si>
  <si>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</si>
  <si>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</si>
  <si>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</si>
  <si>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</si>
  <si>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</si>
  <si>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</si>
  <si>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</si>
  <si>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</si>
  <si>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</si>
  <si>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</si>
  <si>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</si>
  <si>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</si>
  <si>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</si>
  <si>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</si>
  <si>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</si>
  <si>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</si>
  <si>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</si>
  <si>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</si>
  <si>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</si>
  <si>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</si>
  <si>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</si>
  <si>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</si>
  <si>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</si>
  <si>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</si>
  <si>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</si>
  <si>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</si>
  <si>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</si>
  <si>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</si>
  <si>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</si>
  <si>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</si>
  <si>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</si>
  <si>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</si>
  <si>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</si>
  <si>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</si>
  <si>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</si>
  <si>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</si>
  <si>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</si>
  <si>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</si>
  <si>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</si>
  <si>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</si>
  <si>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</si>
  <si>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</si>
  <si>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</si>
  <si>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</si>
  <si>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</si>
  <si>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</si>
  <si>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</si>
  <si>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</si>
  <si>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</si>
  <si>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</si>
  <si>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</si>
  <si>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</si>
  <si>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</si>
  <si>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</si>
  <si>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</si>
  <si>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</si>
  <si>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</si>
  <si>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</si>
  <si>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</si>
  <si>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</si>
  <si>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</si>
  <si>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</si>
  <si>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</si>
  <si>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</si>
  <si>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</si>
  <si>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</si>
  <si>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</si>
  <si>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</si>
  <si>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</si>
  <si>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</si>
  <si>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</si>
  <si>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</si>
  <si>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</si>
  <si>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</si>
  <si>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</si>
  <si>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</si>
  <si>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</si>
  <si>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</si>
  <si>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</si>
  <si>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</si>
  <si>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</si>
  <si>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</si>
  <si>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</si>
  <si>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</si>
  <si>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</si>
  <si>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</si>
  <si>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</si>
  <si>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</si>
  <si>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</si>
  <si>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</si>
  <si>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</si>
  <si>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</si>
  <si>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</si>
  <si>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</si>
  <si>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</si>
  <si>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</si>
  <si>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</si>
  <si>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</si>
  <si>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</si>
  <si>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</si>
  <si>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</si>
  <si>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</si>
  <si>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</si>
  <si>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</si>
  <si>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</si>
  <si>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</si>
  <si>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</si>
  <si>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</si>
  <si>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</si>
  <si>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</si>
  <si>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</si>
  <si>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</si>
  <si>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</si>
  <si>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</si>
  <si>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</si>
  <si>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</si>
  <si>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</si>
  <si>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</si>
  <si>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</si>
  <si>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</si>
  <si>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</si>
  <si>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</si>
  <si>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</si>
  <si>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</si>
  <si>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</si>
  <si>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</si>
  <si>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</si>
  <si>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</si>
  <si>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</si>
  <si>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</si>
  <si>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</si>
  <si>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</si>
  <si>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</si>
  <si>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</si>
  <si>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</si>
  <si>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</si>
  <si>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</si>
  <si>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</si>
  <si>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</si>
  <si>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</si>
  <si>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</si>
  <si>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</si>
  <si>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</si>
  <si>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</si>
  <si>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</si>
  <si>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</si>
  <si>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</si>
  <si>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</si>
  <si>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</si>
  <si>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</si>
  <si>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</si>
  <si>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</si>
  <si>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</si>
  <si>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</si>
  <si>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</si>
  <si>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</si>
  <si>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</si>
  <si>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</si>
  <si>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</si>
  <si>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</si>
  <si>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</si>
  <si>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</si>
  <si>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</si>
  <si>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</si>
  <si>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</si>
  <si>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</si>
  <si>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</si>
  <si>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</si>
  <si>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</si>
  <si>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</si>
  <si>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</si>
  <si>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</si>
  <si>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</si>
  <si>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</si>
  <si>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</si>
  <si>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</si>
  <si>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</si>
  <si>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</si>
  <si>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</si>
  <si>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</si>
  <si>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</si>
  <si>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</si>
  <si>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</si>
  <si>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</si>
  <si>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</si>
  <si>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</si>
  <si>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</si>
  <si>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</si>
  <si>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</si>
  <si>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</si>
  <si>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</si>
  <si>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</si>
  <si>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</si>
  <si>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</si>
  <si>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</si>
  <si>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</si>
  <si>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</si>
  <si>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</si>
  <si>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</si>
  <si>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</si>
  <si>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</si>
  <si>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</si>
  <si>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</si>
  <si>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</si>
  <si>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</si>
  <si>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</si>
  <si>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</si>
  <si>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</si>
  <si>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</si>
  <si>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</si>
  <si>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</si>
  <si>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</si>
  <si>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</si>
  <si>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</si>
  <si>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</si>
  <si>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</si>
  <si>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</si>
  <si>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</si>
  <si>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</si>
  <si>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</si>
  <si>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</si>
  <si>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</si>
  <si>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</si>
  <si>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</si>
  <si>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</si>
  <si>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</si>
  <si>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</si>
  <si>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</si>
  <si>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</si>
  <si>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</si>
  <si>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</si>
  <si>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</si>
  <si>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</si>
  <si>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</si>
  <si>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</si>
  <si>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</si>
  <si>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</si>
  <si>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</si>
  <si>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</si>
  <si>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</si>
  <si>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</si>
  <si>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</si>
  <si>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</si>
  <si>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</si>
  <si>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</si>
  <si>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</si>
  <si>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</si>
  <si>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</si>
  <si>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</si>
  <si>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</si>
  <si>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</si>
  <si>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</si>
  <si>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</si>
  <si>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</si>
  <si>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</si>
  <si>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</si>
  <si>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</si>
  <si>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</si>
  <si>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</si>
  <si>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</si>
  <si>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</si>
  <si>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</si>
  <si>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</si>
  <si>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</si>
  <si>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</si>
  <si>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</si>
  <si>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</si>
  <si>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</si>
  <si>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</si>
  <si>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</si>
  <si>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</si>
  <si>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</si>
  <si>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</si>
  <si>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</si>
  <si>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</si>
  <si>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</si>
  <si>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</si>
  <si>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</si>
  <si>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</si>
  <si>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</si>
  <si>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</si>
  <si>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</si>
  <si>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</si>
  <si>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</si>
  <si>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</si>
  <si>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</si>
  <si>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</si>
  <si>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</si>
  <si>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</si>
  <si>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</si>
  <si>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</si>
  <si>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</si>
  <si>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</si>
  <si>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</si>
  <si>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</si>
  <si>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</si>
  <si>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</si>
  <si>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</si>
  <si>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</si>
  <si>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</si>
  <si>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</si>
  <si>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</si>
  <si>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</si>
  <si>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</si>
  <si>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</si>
  <si>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</si>
  <si>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</si>
  <si>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</si>
  <si>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</si>
  <si>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</si>
  <si>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</si>
  <si>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</si>
  <si>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</si>
  <si>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</si>
  <si>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</si>
  <si>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</si>
  <si>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</si>
  <si>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</si>
  <si>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</si>
  <si>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</si>
  <si>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</si>
  <si>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</si>
  <si>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</si>
  <si>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</si>
  <si>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</si>
  <si>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</si>
  <si>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</si>
  <si>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</si>
  <si>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</si>
  <si>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</si>
  <si>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</si>
  <si>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</si>
  <si>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</si>
  <si>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</si>
  <si>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</si>
  <si>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</si>
  <si>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</si>
  <si>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</si>
  <si>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</si>
  <si>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</si>
  <si>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</si>
  <si>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</si>
  <si>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</si>
  <si>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</si>
  <si>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</si>
  <si>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</si>
  <si>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</si>
  <si>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</si>
  <si>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</si>
  <si>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</si>
  <si>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</si>
  <si>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</si>
  <si>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</si>
  <si>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</si>
  <si>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</si>
  <si>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</si>
  <si>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</si>
  <si>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</si>
  <si>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</si>
  <si>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</si>
  <si>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</si>
  <si>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</si>
  <si>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</si>
  <si>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</si>
  <si>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</si>
  <si>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</si>
  <si>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</si>
  <si>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</si>
  <si>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</si>
  <si>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</si>
  <si>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</si>
  <si>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</si>
  <si>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</si>
  <si>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</si>
  <si>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</si>
  <si>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</si>
  <si>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</si>
  <si>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</si>
  <si>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</si>
  <si>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</si>
  <si>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</si>
  <si>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</si>
  <si>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</si>
  <si>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</si>
  <si>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</si>
  <si>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</si>
  <si>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</si>
  <si>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</si>
  <si>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</si>
  <si>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</si>
  <si>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</si>
  <si>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</si>
  <si>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</si>
  <si>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</si>
  <si>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</si>
  <si>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</si>
  <si>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</si>
  <si>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</si>
  <si>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</si>
  <si>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</si>
  <si>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</si>
  <si>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</si>
  <si>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</si>
  <si>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</si>
  <si>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</si>
  <si>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</si>
  <si>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</si>
  <si>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</si>
  <si>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</si>
  <si>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</si>
  <si>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</si>
  <si>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</si>
  <si>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</si>
  <si>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</si>
  <si>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</si>
  <si>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</si>
  <si>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</si>
  <si>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</si>
  <si>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</si>
  <si>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</si>
  <si>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</si>
  <si>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</si>
  <si>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</si>
  <si>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</si>
  <si>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</si>
  <si>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</si>
  <si>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</si>
  <si>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</si>
  <si>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</si>
  <si>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</si>
  <si>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</si>
  <si>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</si>
  <si>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</si>
  <si>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</si>
  <si>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</si>
  <si>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</si>
  <si>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</si>
  <si>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</si>
  <si>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</si>
  <si>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</si>
  <si>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</si>
  <si>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</si>
  <si>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</si>
  <si>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</si>
  <si>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</si>
  <si>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</si>
  <si>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</si>
  <si>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</si>
  <si>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</si>
  <si>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</si>
  <si>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</si>
  <si>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</si>
  <si>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</si>
  <si>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</si>
  <si>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</si>
  <si>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</si>
  <si>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</si>
  <si>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</si>
  <si>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</si>
  <si>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</si>
  <si>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</si>
  <si>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</si>
  <si>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</si>
  <si>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</si>
  <si>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</si>
  <si>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</si>
  <si>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</si>
  <si>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</si>
  <si>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</si>
  <si>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</si>
  <si>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</si>
  <si>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</si>
  <si>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</si>
  <si>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</si>
  <si>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</si>
  <si>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</si>
  <si>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</si>
  <si>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</si>
  <si>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</si>
  <si>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</si>
  <si>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</si>
  <si>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</si>
  <si>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</si>
  <si>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</si>
  <si>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</si>
  <si>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</si>
  <si>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</si>
  <si>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</si>
  <si>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</si>
  <si>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</si>
  <si>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</si>
  <si>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</si>
  <si>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</si>
  <si>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</si>
  <si>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</si>
  <si>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</si>
  <si>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</si>
  <si>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</si>
  <si>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</si>
  <si>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</si>
  <si>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</si>
  <si>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</si>
  <si>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</si>
  <si>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</si>
  <si>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</si>
  <si>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</si>
  <si>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</si>
  <si>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</si>
  <si>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</si>
  <si>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</si>
  <si>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</si>
  <si>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</si>
  <si>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</si>
  <si>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</si>
  <si>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</si>
  <si>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</si>
  <si>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</si>
  <si>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</si>
  <si>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</si>
  <si>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</si>
  <si>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</si>
  <si>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</si>
  <si>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</si>
  <si>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</si>
  <si>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</si>
  <si>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</si>
  <si>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</si>
  <si>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</si>
  <si>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</si>
  <si>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</si>
  <si>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</si>
  <si>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</si>
  <si>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</si>
  <si>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</si>
  <si>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</si>
  <si>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</si>
  <si>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</si>
  <si>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</si>
  <si>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</si>
  <si>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</si>
  <si>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</si>
  <si>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</si>
  <si>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</si>
  <si>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</si>
  <si>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</si>
  <si>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</si>
  <si>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</si>
  <si>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</si>
  <si>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</si>
  <si>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</si>
  <si>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</si>
  <si>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</si>
  <si>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</si>
  <si>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</si>
  <si>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</si>
  <si>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</si>
  <si>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</si>
  <si>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</si>
  <si>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</si>
  <si>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</si>
  <si>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</si>
  <si>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</si>
  <si>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</si>
  <si>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</si>
  <si>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</si>
  <si>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</si>
  <si>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</si>
  <si>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</si>
  <si>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</si>
  <si>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</si>
  <si>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</si>
  <si>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</si>
  <si>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</si>
  <si>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</si>
  <si>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</si>
  <si>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</si>
  <si>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</si>
  <si>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</si>
  <si>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</si>
  <si>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</si>
  <si>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</si>
  <si>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</si>
  <si>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</si>
  <si>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</si>
  <si>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</si>
  <si>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</si>
  <si>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</si>
  <si>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</si>
  <si>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</si>
  <si>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</si>
  <si>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</si>
  <si>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</si>
  <si>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</si>
  <si>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</si>
  <si>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</si>
  <si>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</si>
  <si>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</si>
  <si>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</si>
  <si>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</si>
  <si>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</si>
  <si>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</si>
  <si>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</si>
  <si>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</si>
  <si>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</si>
  <si>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</si>
  <si>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</si>
  <si>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</si>
  <si>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</si>
  <si>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</si>
  <si>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</si>
  <si>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</si>
  <si>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</si>
  <si>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</si>
  <si>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</si>
  <si>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</si>
  <si>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</si>
  <si>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</si>
  <si>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</si>
  <si>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</si>
  <si>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</si>
  <si>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</si>
  <si>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</si>
  <si>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</si>
  <si>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</si>
  <si>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</si>
  <si>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</si>
  <si>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</si>
  <si>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</si>
  <si>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</si>
  <si>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</si>
  <si>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</si>
  <si>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</si>
  <si>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</si>
  <si>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</si>
  <si>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</si>
  <si>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</si>
  <si>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</si>
  <si>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</si>
  <si>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</si>
  <si>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</si>
  <si>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</si>
  <si>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</si>
  <si>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</si>
  <si>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</si>
  <si>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</si>
  <si>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</si>
  <si>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</si>
  <si>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</si>
  <si>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</si>
  <si>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</si>
  <si>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</si>
  <si>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</si>
  <si>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</si>
  <si>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</si>
  <si>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</si>
  <si>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</si>
  <si>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</si>
  <si>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</si>
  <si>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</si>
  <si>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</si>
  <si>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</si>
  <si>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</si>
  <si>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</si>
  <si>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</si>
  <si>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</si>
  <si>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</si>
  <si>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</si>
  <si>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</si>
  <si>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</si>
  <si>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</si>
  <si>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</si>
  <si>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</si>
  <si>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</si>
  <si>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</si>
  <si>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</si>
  <si>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</si>
  <si>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</si>
  <si>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</si>
  <si>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</si>
  <si>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</si>
  <si>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</si>
  <si>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</si>
  <si>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</si>
  <si>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</si>
  <si>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</si>
  <si>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</si>
  <si>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</si>
  <si>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</si>
  <si>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</si>
  <si>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</si>
  <si>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</si>
  <si>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</si>
  <si>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</si>
  <si>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</si>
  <si>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</si>
  <si>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</si>
  <si>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</si>
  <si>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</si>
  <si>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</si>
  <si>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</si>
  <si>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</si>
  <si>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</si>
  <si>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</si>
  <si>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</si>
  <si>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</si>
  <si>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</si>
  <si>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</si>
  <si>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</si>
  <si>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</si>
  <si>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</si>
  <si>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</si>
  <si>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</si>
  <si>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</si>
  <si>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</si>
  <si>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</si>
  <si>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</si>
  <si>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</si>
  <si>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</si>
  <si>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</si>
  <si>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</si>
  <si>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</si>
  <si>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</si>
  <si>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</si>
  <si>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</si>
  <si>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</si>
  <si>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</si>
  <si>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</si>
  <si>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</si>
  <si>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</si>
  <si>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</si>
  <si>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</si>
  <si>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</si>
  <si>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</si>
  <si>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</si>
  <si>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</si>
  <si>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</si>
  <si>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</si>
  <si>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</si>
  <si>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</si>
  <si>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</si>
  <si>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</si>
  <si>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</si>
  <si>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</si>
  <si>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</si>
  <si>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</si>
  <si>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</si>
  <si>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</si>
  <si>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</si>
  <si>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</si>
  <si>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</si>
  <si>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</si>
  <si>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</si>
  <si>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</si>
  <si>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</si>
  <si>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</si>
  <si>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</si>
  <si>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</si>
  <si>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</si>
  <si>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</si>
  <si>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</si>
  <si>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</si>
  <si>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</si>
  <si>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</si>
  <si>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</si>
  <si>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</si>
  <si>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</si>
  <si>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</si>
  <si>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</si>
  <si>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</si>
  <si>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</si>
  <si>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</si>
  <si>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</si>
  <si>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</si>
  <si>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</si>
  <si>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</si>
  <si>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</si>
  <si>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</si>
  <si>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</si>
  <si>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</si>
  <si>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</si>
  <si>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</si>
  <si>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</si>
  <si>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</si>
  <si>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</si>
  <si>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</si>
  <si>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</si>
  <si>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</si>
  <si>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</si>
  <si>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</si>
  <si>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</si>
  <si>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</si>
  <si>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</si>
  <si>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</si>
  <si>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</si>
  <si>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</si>
  <si>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</si>
  <si>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</si>
  <si>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</si>
  <si>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</si>
  <si>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</si>
  <si>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</si>
  <si>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</si>
  <si>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</si>
  <si>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</si>
  <si>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</si>
  <si>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</si>
  <si>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</si>
  <si>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</si>
  <si>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</si>
  <si>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</si>
  <si>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</si>
  <si>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</si>
  <si>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</si>
  <si>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</si>
  <si>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</si>
  <si>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</si>
  <si>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</si>
  <si>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</si>
  <si>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</si>
  <si>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</si>
  <si>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</si>
  <si>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</si>
  <si>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</si>
  <si>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</si>
  <si>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</si>
  <si>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</si>
  <si>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</si>
  <si>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</si>
  <si>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</si>
  <si>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</si>
  <si>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</si>
  <si>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</si>
  <si>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</si>
  <si>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</si>
  <si>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</si>
  <si>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</si>
  <si>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</si>
  <si>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</si>
  <si>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</si>
  <si>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</si>
  <si>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</si>
  <si>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</si>
  <si>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</si>
  <si>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</si>
  <si>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</si>
  <si>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</si>
  <si>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</si>
  <si>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</si>
  <si>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</si>
  <si>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</si>
  <si>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</si>
  <si>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</si>
  <si>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</si>
  <si>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</si>
  <si>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</si>
  <si>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</si>
  <si>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</si>
  <si>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</si>
  <si>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</si>
  <si>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</si>
  <si>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</si>
  <si>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</si>
  <si>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</si>
  <si>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</si>
  <si>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</si>
  <si>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</si>
  <si>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</si>
  <si>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</si>
  <si>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</si>
  <si>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</si>
  <si>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</si>
  <si>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</si>
  <si>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</si>
  <si>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</si>
  <si>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</si>
  <si>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</si>
  <si>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</si>
  <si>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</si>
  <si>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</si>
  <si>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</si>
  <si>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</si>
  <si>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</si>
  <si>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</si>
  <si>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</si>
  <si>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</si>
  <si>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</si>
  <si>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</si>
  <si>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</si>
  <si>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</si>
  <si>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</si>
  <si>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</si>
  <si>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</si>
  <si>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</si>
  <si>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</si>
  <si>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</si>
  <si>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</si>
  <si>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</si>
  <si>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</si>
  <si>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</si>
  <si>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</si>
  <si>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</si>
  <si>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</si>
  <si>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</si>
  <si>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</si>
  <si>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</si>
  <si>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</si>
  <si>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</si>
  <si>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</si>
  <si>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</si>
  <si>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</si>
  <si>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</si>
  <si>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</si>
  <si>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</si>
  <si>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</si>
  <si>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</si>
  <si>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</si>
  <si>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</si>
  <si>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</si>
  <si>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</si>
  <si>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</si>
  <si>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</si>
  <si>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</si>
  <si>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</si>
  <si>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</si>
  <si>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</si>
  <si>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</si>
  <si>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</si>
  <si>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</si>
  <si>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</si>
  <si>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</si>
  <si>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</si>
  <si>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</si>
  <si>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</si>
  <si>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</si>
  <si>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</si>
  <si>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</si>
  <si>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</si>
  <si>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</si>
  <si>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</si>
  <si>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</si>
  <si>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</si>
  <si>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</si>
  <si>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</si>
  <si>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</si>
  <si>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</si>
  <si>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</si>
  <si>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</si>
  <si>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</si>
  <si>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</si>
  <si>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</si>
  <si>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</si>
  <si>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</si>
  <si>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</si>
  <si>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</si>
  <si>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</si>
  <si>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</si>
  <si>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</si>
  <si>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</si>
  <si>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</si>
  <si>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</si>
  <si>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</si>
  <si>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</si>
  <si>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</si>
  <si>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</si>
  <si>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</si>
  <si>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</si>
  <si>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</si>
  <si>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</si>
  <si>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</si>
  <si>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</si>
  <si>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</si>
  <si>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</si>
  <si>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</si>
  <si>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</si>
  <si>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</si>
  <si>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</si>
  <si>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</si>
  <si>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</si>
  <si>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</si>
  <si>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</si>
  <si>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</si>
  <si>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</si>
  <si>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</si>
  <si>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</si>
  <si>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</si>
  <si>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</si>
  <si>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</si>
  <si>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</si>
  <si>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</si>
  <si>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</si>
  <si>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</si>
  <si>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</si>
  <si>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</si>
  <si>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</si>
  <si>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</si>
  <si>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</si>
  <si>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</si>
  <si>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</si>
  <si>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</si>
  <si>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</si>
  <si>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</si>
  <si>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</si>
  <si>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</si>
  <si>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</si>
  <si>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</si>
  <si>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</si>
  <si>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</si>
  <si>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</si>
  <si>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</si>
  <si>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</si>
  <si>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</si>
  <si>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</si>
  <si>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</si>
  <si>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</si>
  <si>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</si>
  <si>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</si>
  <si>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</si>
  <si>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</si>
  <si>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</si>
  <si>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</si>
  <si>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</si>
  <si>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</si>
  <si>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</si>
  <si>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</si>
  <si>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</si>
  <si>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</si>
  <si>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</si>
  <si>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</si>
  <si>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</si>
  <si>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</si>
  <si>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</si>
  <si>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</si>
  <si>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</si>
  <si>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</si>
  <si>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</si>
  <si>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</si>
  <si>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</si>
  <si>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</si>
  <si>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</si>
  <si>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</si>
  <si>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</si>
  <si>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</si>
  <si>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</si>
  <si>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</si>
  <si>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</si>
  <si>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</si>
  <si>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</si>
  <si>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</si>
  <si>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</si>
  <si>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</si>
  <si>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</si>
  <si>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</si>
  <si>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</si>
  <si>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</si>
  <si>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</si>
  <si>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</si>
  <si>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</si>
  <si>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</si>
  <si>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</si>
  <si>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</si>
  <si>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</si>
  <si>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</si>
  <si>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</si>
  <si>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</si>
  <si>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</si>
  <si>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</si>
  <si>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</si>
  <si>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</si>
  <si>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</si>
  <si>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</si>
  <si>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</si>
  <si>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</si>
  <si>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</si>
  <si>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</si>
  <si>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</si>
  <si>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</si>
  <si>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</si>
  <si>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</si>
  <si>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</si>
  <si>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</si>
  <si>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</si>
  <si>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</si>
  <si>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</si>
  <si>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</si>
  <si>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</si>
  <si>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</si>
  <si>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</si>
  <si>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</si>
  <si>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</si>
  <si>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</si>
  <si>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</si>
  <si>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</si>
  <si>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</si>
  <si>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</si>
  <si>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</si>
  <si>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</si>
  <si>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</si>
  <si>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</si>
  <si>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</si>
  <si>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</si>
  <si>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</si>
  <si>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</si>
  <si>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</si>
  <si>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</si>
  <si>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</si>
  <si>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</si>
  <si>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</si>
  <si>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</si>
  <si>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</si>
  <si>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</si>
  <si>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</si>
  <si>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</si>
  <si>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</si>
  <si>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</si>
  <si>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</si>
  <si>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</si>
  <si>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</si>
  <si>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</si>
  <si>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</si>
  <si>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</si>
  <si>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</si>
  <si>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</si>
  <si>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</si>
  <si>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</si>
  <si>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</si>
  <si>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</si>
  <si>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</si>
  <si>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</si>
  <si>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</si>
  <si>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</si>
  <si>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</si>
  <si>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</si>
  <si>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</si>
  <si>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</si>
  <si>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</si>
  <si>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</si>
  <si>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</si>
  <si>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</si>
  <si>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</si>
  <si>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</si>
  <si>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</si>
  <si>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</si>
  <si>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</si>
  <si>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</si>
  <si>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</si>
  <si>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</si>
  <si>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</si>
  <si>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</si>
  <si>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</si>
  <si>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</si>
  <si>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</si>
  <si>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</si>
  <si>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</si>
  <si>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</si>
  <si>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</si>
  <si>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</si>
  <si>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</si>
  <si>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</si>
  <si>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</si>
  <si>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</si>
  <si>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</si>
  <si>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</si>
  <si>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</si>
  <si>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</si>
  <si>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</si>
  <si>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</si>
  <si>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</si>
  <si>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</si>
  <si>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</si>
  <si>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</si>
  <si>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</si>
  <si>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</si>
  <si>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</si>
  <si>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</si>
  <si>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</si>
  <si>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</si>
  <si>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</si>
  <si>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</si>
  <si>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</si>
  <si>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</si>
  <si>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</si>
  <si>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</si>
  <si>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</si>
  <si>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</si>
  <si>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</si>
  <si>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</si>
  <si>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</si>
  <si>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</si>
  <si>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</si>
  <si>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</si>
  <si>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</si>
  <si>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</si>
  <si>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</si>
  <si>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</si>
  <si>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</si>
  <si>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</si>
  <si>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</si>
  <si>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</si>
  <si>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</si>
  <si>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</si>
  <si>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</si>
  <si>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</si>
  <si>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</si>
  <si>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</si>
  <si>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</si>
  <si>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</si>
  <si>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</si>
  <si>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</si>
  <si>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</si>
  <si>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</si>
  <si>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</si>
  <si>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</si>
  <si>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</si>
  <si>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</si>
  <si>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</si>
  <si>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</si>
  <si>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</si>
  <si>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</si>
  <si>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</si>
  <si>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</si>
  <si>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</si>
  <si>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</si>
  <si>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</si>
  <si>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</si>
  <si>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</si>
  <si>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</si>
  <si>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</si>
  <si>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</si>
  <si>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</si>
  <si>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</si>
  <si>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</si>
  <si>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</si>
  <si>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</si>
  <si>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</si>
  <si>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</si>
  <si>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</si>
  <si>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</si>
  <si>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</si>
  <si>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</si>
  <si>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</si>
  <si>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</si>
  <si>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</si>
  <si>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</si>
  <si>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</si>
  <si>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</si>
  <si>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</si>
  <si>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</si>
  <si>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</si>
  <si>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</si>
  <si>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</si>
  <si>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</si>
  <si>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</si>
  <si>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</si>
  <si>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</si>
  <si>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</si>
  <si>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</si>
  <si>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</si>
  <si>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</si>
  <si>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</si>
  <si>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</si>
  <si>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</si>
  <si>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</si>
  <si>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</si>
  <si>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</si>
  <si>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</si>
  <si>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</si>
  <si>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</si>
  <si>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</si>
  <si>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</si>
  <si>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</si>
  <si>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</si>
  <si>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</si>
  <si>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</si>
  <si>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</si>
  <si>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</si>
  <si>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</si>
  <si>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</si>
  <si>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</si>
  <si>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</si>
  <si>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</si>
  <si>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</si>
  <si>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</si>
  <si>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</si>
  <si>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</si>
  <si>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</si>
  <si>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</si>
  <si>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</si>
  <si>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</si>
  <si>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</si>
  <si>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</si>
  <si>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</si>
  <si>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</si>
  <si>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</si>
  <si>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</si>
  <si>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</si>
  <si>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</si>
  <si>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</si>
  <si>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</si>
  <si>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</si>
  <si>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</si>
  <si>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</si>
  <si>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</si>
  <si>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</si>
  <si>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</si>
  <si>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</si>
  <si>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</si>
  <si>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</si>
  <si>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</si>
  <si>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</si>
  <si>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</si>
  <si>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</si>
  <si>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</si>
  <si>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</si>
  <si>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</si>
  <si>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</si>
  <si>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</si>
  <si>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</si>
  <si>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</si>
  <si>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</si>
  <si>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</si>
  <si>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</si>
  <si>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</si>
  <si>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</si>
  <si>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</si>
  <si>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</si>
  <si>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</si>
  <si>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</si>
  <si>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</si>
  <si>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</si>
  <si>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</si>
  <si>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</si>
  <si>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</si>
  <si>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</si>
  <si>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</si>
  <si>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</si>
  <si>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</si>
  <si>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</si>
  <si>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</si>
  <si>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</si>
  <si>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</si>
  <si>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</si>
  <si>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</si>
  <si>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</si>
  <si>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</si>
  <si>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</si>
  <si>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</si>
  <si>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</si>
  <si>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</si>
  <si>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</si>
  <si>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</si>
  <si>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</si>
  <si>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</si>
  <si>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</si>
  <si>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</si>
  <si>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</si>
  <si>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</si>
  <si>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</si>
  <si>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</si>
  <si>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</si>
  <si>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</si>
  <si>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</si>
  <si>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</si>
  <si>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</si>
  <si>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</si>
  <si>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</si>
  <si>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</si>
  <si>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</si>
  <si>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</si>
  <si>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</si>
  <si>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</si>
  <si>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</si>
  <si>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</si>
  <si>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</si>
  <si>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</si>
  <si>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</si>
  <si>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</si>
  <si>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</si>
  <si>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</si>
  <si>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</si>
  <si>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</si>
  <si>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</si>
  <si>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</si>
  <si>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</si>
  <si>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</si>
  <si>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</si>
  <si>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</si>
  <si>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</si>
  <si>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</si>
  <si>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</si>
  <si>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</si>
  <si>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</si>
  <si>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</si>
  <si>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</si>
  <si>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</si>
  <si>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</si>
  <si>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</si>
  <si>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</si>
  <si>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</si>
  <si>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</si>
  <si>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</si>
  <si>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</si>
  <si>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</si>
  <si>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</si>
  <si>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</si>
  <si>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</si>
  <si>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</si>
  <si>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</si>
  <si>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</si>
  <si>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</si>
  <si>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</si>
  <si>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</si>
  <si>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</si>
  <si>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</si>
  <si>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</si>
  <si>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</si>
  <si>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</si>
  <si>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</si>
  <si>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</si>
  <si>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</si>
  <si>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</si>
  <si>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</si>
  <si>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</si>
  <si>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</si>
  <si>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</si>
  <si>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</si>
  <si>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</si>
  <si>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</si>
  <si>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</si>
  <si>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</si>
  <si>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</si>
  <si>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</si>
  <si>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</si>
  <si>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</si>
  <si>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</si>
  <si>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</si>
  <si>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</si>
  <si>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</si>
  <si>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</si>
  <si>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</si>
  <si>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</si>
  <si>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</si>
  <si>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</si>
  <si>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</si>
  <si>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</si>
  <si>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</si>
  <si>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</si>
  <si>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</si>
  <si>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</si>
  <si>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</si>
  <si>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</si>
  <si>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</si>
  <si>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</si>
  <si>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</si>
  <si>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</si>
  <si>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</si>
  <si>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</si>
  <si>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</si>
  <si>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</si>
  <si>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</si>
  <si>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</si>
  <si>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</si>
  <si>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</si>
  <si>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</si>
  <si>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</si>
  <si>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</si>
  <si>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</si>
  <si>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</si>
  <si>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</si>
  <si>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</si>
  <si>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</si>
  <si>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</si>
  <si>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</si>
  <si>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</si>
  <si>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</si>
  <si>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</si>
  <si>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</si>
  <si>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</si>
  <si>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</si>
  <si>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</si>
  <si>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</si>
  <si>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</si>
  <si>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</si>
  <si>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</si>
  <si>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</si>
  <si>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</si>
  <si>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</si>
  <si>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</si>
  <si>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</si>
  <si>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</si>
  <si>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</si>
  <si>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</si>
  <si>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</si>
  <si>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</si>
  <si>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</si>
  <si>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</si>
  <si>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</si>
  <si>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</si>
  <si>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</si>
  <si>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</si>
  <si>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</si>
  <si>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</si>
  <si>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</si>
  <si>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</si>
  <si>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</si>
  <si>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</si>
  <si>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</si>
  <si>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</si>
  <si>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</si>
  <si>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</si>
  <si>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</si>
  <si>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</si>
  <si>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</si>
  <si>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</si>
  <si>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</si>
  <si>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</si>
  <si>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</si>
  <si>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</si>
  <si>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</si>
  <si>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</si>
  <si>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</si>
  <si>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</si>
  <si>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</si>
  <si>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</si>
  <si>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</si>
  <si>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</si>
  <si>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</si>
  <si>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</si>
  <si>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</si>
  <si>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</si>
  <si>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</si>
  <si>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</si>
  <si>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</si>
  <si>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</si>
  <si>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</si>
  <si>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</si>
  <si>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</si>
  <si>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</si>
  <si>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</si>
  <si>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</si>
  <si>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</si>
  <si>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</si>
  <si>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</si>
  <si>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</si>
  <si>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</si>
  <si>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</si>
  <si>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</si>
  <si>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</si>
  <si>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</si>
  <si>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</si>
  <si>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</si>
  <si>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</si>
  <si>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</si>
  <si>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</si>
  <si>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</si>
  <si>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</si>
  <si>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</si>
  <si>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</si>
  <si>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</si>
  <si>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</si>
  <si>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</si>
  <si>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</si>
  <si>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</si>
  <si>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</si>
  <si>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</si>
  <si>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</si>
  <si>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</si>
  <si>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</si>
  <si>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</si>
  <si>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</si>
  <si>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</si>
  <si>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</si>
  <si>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</si>
  <si>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</si>
  <si>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</si>
  <si>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</si>
  <si>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</si>
  <si>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</si>
  <si>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</si>
  <si>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</si>
  <si>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</si>
  <si>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</si>
  <si>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</si>
  <si>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</si>
  <si>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</si>
  <si>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</si>
  <si>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</si>
  <si>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</si>
  <si>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</si>
  <si>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</si>
  <si>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</si>
  <si>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</si>
  <si>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</si>
  <si>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</si>
  <si>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</si>
  <si>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</si>
  <si>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</si>
  <si>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</si>
  <si>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</si>
  <si>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</si>
  <si>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</si>
  <si>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</si>
  <si>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</si>
  <si>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</si>
  <si>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</si>
  <si>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</si>
  <si>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</si>
  <si>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</si>
  <si>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</si>
  <si>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</si>
  <si>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</si>
  <si>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</si>
  <si>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</si>
  <si>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</si>
  <si>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</si>
  <si>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</si>
  <si>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</si>
  <si>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</si>
  <si>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</si>
  <si>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</si>
  <si>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</si>
  <si>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</si>
  <si>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</si>
  <si>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</si>
  <si>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</si>
  <si>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</si>
  <si>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</si>
  <si>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</si>
  <si>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</si>
  <si>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</si>
  <si>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</si>
  <si>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</si>
  <si>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</si>
  <si>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</si>
  <si>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</si>
  <si>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</si>
  <si>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</si>
  <si>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</si>
  <si>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</si>
  <si>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</si>
  <si>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</si>
  <si>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</si>
  <si>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</si>
  <si>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</si>
  <si>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</si>
  <si>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</si>
  <si>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</si>
  <si>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</si>
  <si>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</si>
  <si>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</si>
  <si>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</si>
  <si>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</si>
  <si>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</si>
  <si>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</si>
  <si>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</si>
  <si>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</si>
  <si>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</si>
  <si>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</si>
  <si>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</si>
  <si>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</si>
  <si>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</si>
  <si>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</si>
  <si>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</si>
  <si>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</si>
  <si>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</si>
  <si>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</si>
  <si>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</si>
  <si>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</si>
  <si>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</si>
  <si>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</si>
  <si>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</si>
  <si>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</si>
  <si>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</si>
  <si>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</si>
  <si>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</si>
  <si>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</si>
  <si>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</si>
  <si>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</si>
  <si>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</si>
  <si>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</si>
  <si>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</si>
  <si>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</si>
  <si>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</si>
  <si>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</si>
  <si>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</si>
  <si>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</si>
  <si>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</si>
  <si>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</si>
  <si>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</si>
  <si>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</si>
  <si>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</si>
  <si>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</si>
  <si>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</si>
  <si>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</si>
  <si>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</si>
  <si>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</si>
  <si>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</si>
  <si>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</si>
  <si>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</si>
  <si>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</si>
  <si>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</si>
  <si>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</si>
  <si>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</si>
  <si>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</si>
  <si>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</si>
  <si>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</si>
  <si>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</si>
  <si>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</si>
  <si>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</si>
  <si>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</si>
  <si>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</si>
  <si>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</si>
  <si>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</si>
  <si>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</si>
  <si>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</si>
  <si>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</si>
  <si>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</si>
  <si>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</si>
  <si>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</si>
  <si>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</si>
  <si>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</si>
  <si>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</si>
  <si>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</si>
  <si>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</si>
  <si>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</si>
  <si>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</si>
  <si>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</si>
  <si>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</si>
  <si>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</si>
  <si>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</si>
  <si>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</si>
  <si>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</si>
  <si>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</si>
  <si>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</si>
  <si>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</si>
  <si>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</si>
  <si>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</si>
  <si>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</si>
  <si>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</si>
  <si>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</si>
  <si>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</si>
  <si>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</si>
  <si>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</si>
  <si>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</si>
  <si>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</si>
  <si>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</si>
  <si>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</si>
  <si>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</si>
  <si>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</si>
  <si>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</si>
  <si>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</si>
  <si>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</si>
  <si>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</si>
  <si>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</si>
  <si>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</si>
  <si>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</si>
  <si>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</si>
  <si>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</si>
  <si>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</si>
  <si>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</si>
  <si>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</si>
  <si>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</si>
  <si>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</si>
  <si>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</si>
  <si>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</si>
  <si>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</si>
  <si>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</si>
  <si>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</si>
  <si>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</si>
  <si>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</si>
  <si>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</si>
  <si>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</si>
  <si>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</si>
  <si>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</si>
  <si>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</si>
  <si>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</si>
  <si>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</si>
  <si>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</si>
  <si>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</si>
  <si>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</si>
  <si>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</si>
  <si>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</si>
  <si>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</si>
  <si>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</si>
  <si>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</si>
  <si>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</si>
  <si>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</si>
  <si>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</si>
  <si>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</si>
  <si>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</si>
  <si>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</si>
  <si>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</si>
  <si>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</si>
  <si>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</si>
  <si>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</si>
  <si>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</si>
  <si>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</si>
  <si>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</si>
  <si>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</si>
  <si>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</si>
  <si>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</si>
  <si>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</si>
  <si>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</si>
  <si>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</si>
  <si>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</si>
  <si>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</si>
  <si>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</si>
  <si>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</si>
  <si>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</si>
  <si>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</si>
  <si>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</si>
  <si>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</si>
  <si>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</si>
  <si>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</si>
  <si>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</si>
  <si>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</si>
  <si>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</si>
  <si>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</si>
  <si>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</si>
  <si>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</si>
  <si>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</si>
  <si>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</si>
  <si>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</si>
  <si>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</si>
  <si>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</si>
  <si>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</si>
  <si>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</si>
  <si>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</si>
  <si>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</si>
  <si>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</si>
  <si>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</si>
  <si>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</si>
  <si>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</si>
  <si>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</si>
  <si>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</si>
  <si>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</si>
  <si>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</si>
  <si>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</si>
  <si>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</si>
  <si>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</si>
  <si>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</si>
  <si>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</si>
  <si>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</si>
  <si>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</si>
  <si>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</si>
  <si>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</si>
  <si>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</si>
  <si>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</si>
  <si>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</si>
  <si>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</si>
  <si>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</si>
  <si>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</si>
  <si>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</si>
  <si>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</si>
  <si>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</si>
  <si>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</si>
  <si>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</si>
  <si>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</si>
  <si>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</si>
  <si>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</si>
  <si>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</si>
  <si>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</si>
  <si>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</si>
  <si>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</si>
  <si>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</si>
  <si>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</si>
  <si>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</si>
  <si>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</si>
  <si>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</si>
  <si>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</si>
  <si>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</si>
  <si>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</si>
  <si>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</si>
  <si>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</si>
  <si>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</si>
  <si>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</si>
  <si>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</si>
  <si>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</si>
  <si>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</si>
  <si>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</si>
  <si>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</si>
  <si>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</si>
  <si>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</si>
  <si>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</si>
  <si>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</si>
  <si>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</si>
  <si>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</si>
  <si>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</si>
  <si>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</si>
  <si>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</si>
  <si>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</si>
  <si>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</si>
  <si>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</si>
  <si>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</si>
  <si>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</si>
  <si>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</si>
  <si>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</si>
  <si>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</si>
  <si>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</si>
  <si>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</si>
  <si>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</si>
  <si>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</si>
  <si>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</si>
  <si>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</si>
  <si>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</si>
  <si>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</si>
  <si>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</si>
  <si>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</si>
  <si>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</si>
  <si>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</si>
  <si>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</si>
  <si>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</si>
  <si>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</si>
  <si>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</si>
  <si>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</si>
  <si>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</si>
  <si>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</si>
  <si>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</si>
  <si>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</si>
  <si>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</si>
  <si>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</si>
  <si>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</si>
  <si>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</si>
  <si>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</si>
  <si>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</si>
  <si>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</si>
  <si>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</si>
  <si>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</si>
  <si>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</si>
  <si>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</si>
  <si>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</si>
  <si>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</si>
  <si>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</si>
  <si>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</si>
  <si>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</si>
  <si>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</si>
  <si>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</si>
  <si>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</si>
  <si>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</si>
  <si>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</si>
  <si>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</si>
  <si>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</si>
  <si>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</si>
  <si>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</si>
  <si>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</si>
  <si>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</si>
  <si>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</si>
  <si>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</si>
  <si>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</si>
  <si>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</si>
  <si>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</si>
  <si>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</si>
  <si>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</si>
  <si>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</si>
  <si>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</si>
  <si>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</si>
  <si>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</si>
  <si>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</si>
  <si>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</si>
  <si>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</si>
  <si>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</si>
  <si>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</si>
  <si>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</si>
  <si>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</si>
  <si>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</si>
  <si>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</si>
  <si>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</si>
  <si>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</si>
  <si>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</si>
  <si>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</si>
  <si>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</si>
  <si>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</si>
  <si>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</si>
  <si>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</si>
  <si>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</si>
  <si>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</si>
  <si>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</si>
  <si>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</si>
  <si>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</si>
  <si>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</si>
  <si>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</si>
  <si>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</si>
  <si>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</si>
  <si>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</si>
  <si>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</si>
  <si>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</si>
  <si>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</si>
  <si>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</si>
  <si>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</si>
  <si>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</si>
  <si>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</si>
  <si>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</si>
  <si>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</si>
  <si>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</si>
  <si>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</si>
  <si>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</si>
  <si>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</si>
  <si>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</si>
  <si>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</si>
  <si>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</si>
  <si>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</si>
  <si>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</si>
  <si>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</si>
  <si>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</si>
  <si>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</si>
  <si>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</si>
  <si>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</si>
  <si>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</si>
  <si>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</si>
  <si>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</si>
  <si>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</si>
  <si>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</si>
  <si>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</si>
  <si>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</si>
  <si>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</si>
  <si>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</si>
  <si>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</si>
  <si>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</si>
  <si>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</si>
  <si>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</si>
  <si>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</si>
  <si>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</si>
  <si>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</si>
  <si>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</si>
  <si>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</si>
  <si>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</si>
  <si>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</si>
  <si>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</si>
  <si>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</si>
  <si>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</si>
  <si>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</si>
  <si>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</si>
  <si>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</si>
  <si>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</si>
  <si>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</si>
  <si>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</si>
  <si>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</si>
  <si>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</si>
  <si>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</si>
  <si>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</si>
  <si>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</si>
  <si>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</si>
  <si>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</si>
  <si>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</si>
  <si>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</si>
  <si>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</si>
  <si>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</si>
  <si>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</si>
  <si>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</si>
  <si>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</si>
  <si>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</si>
  <si>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</si>
  <si>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</si>
  <si>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</si>
  <si>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</si>
  <si>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</si>
  <si>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</si>
  <si>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</si>
  <si>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</si>
  <si>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</si>
  <si>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</si>
  <si>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</si>
  <si>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</si>
  <si>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</si>
  <si>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</si>
  <si>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</si>
  <si>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</si>
  <si>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</si>
  <si>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</si>
  <si>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</si>
  <si>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</si>
  <si>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</si>
  <si>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</si>
  <si>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</si>
  <si>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</si>
  <si>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</si>
  <si>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</si>
  <si>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</si>
  <si>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</si>
  <si>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</si>
  <si>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</si>
  <si>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</si>
  <si>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</si>
  <si>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</si>
  <si>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</si>
  <si>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</si>
  <si>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</si>
  <si>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</si>
  <si>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</si>
  <si>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</si>
  <si>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</si>
  <si>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</si>
  <si>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</si>
  <si>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</si>
  <si>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</si>
  <si>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</si>
  <si>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</si>
  <si>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</si>
  <si>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</si>
  <si>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</si>
  <si>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</si>
  <si>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</si>
  <si>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</si>
  <si>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</si>
  <si>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</si>
  <si>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</si>
  <si>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</si>
  <si>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</si>
  <si>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</si>
  <si>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</si>
  <si>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</si>
  <si>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</si>
  <si>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</si>
  <si>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</si>
  <si>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</si>
  <si>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</si>
  <si>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</si>
  <si>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</si>
  <si>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</si>
  <si>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</si>
  <si>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</si>
  <si>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</si>
  <si>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</si>
  <si>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</si>
  <si>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</si>
  <si>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</si>
  <si>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</si>
  <si>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</si>
  <si>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</si>
  <si>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</si>
  <si>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</si>
  <si>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</si>
  <si>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</si>
  <si>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</si>
  <si>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</si>
  <si>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</si>
  <si>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</si>
  <si>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</si>
  <si>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</si>
  <si>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</si>
  <si>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</si>
  <si>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</si>
  <si>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</si>
  <si>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</si>
  <si>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</si>
  <si>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</si>
  <si>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</si>
  <si>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</si>
  <si>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</si>
  <si>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</si>
  <si>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</si>
  <si>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</si>
  <si>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</si>
  <si>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</si>
  <si>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</si>
  <si>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</si>
  <si>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</si>
  <si>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</si>
  <si>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</si>
  <si>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</si>
  <si>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</si>
  <si>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</si>
  <si>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</si>
  <si>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</si>
  <si>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</si>
  <si>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</si>
  <si>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</si>
  <si>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</si>
  <si>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</si>
  <si>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</si>
  <si>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</si>
  <si>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</si>
  <si>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</si>
  <si>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</si>
  <si>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</si>
  <si>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</si>
  <si>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</si>
  <si>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</si>
  <si>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</si>
  <si>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</si>
  <si>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</si>
  <si>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</si>
  <si>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</si>
  <si>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</si>
  <si>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</si>
  <si>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</si>
  <si>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</si>
  <si>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</si>
  <si>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</si>
  <si>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</si>
  <si>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</si>
  <si>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</si>
  <si>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</si>
  <si>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</si>
  <si>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</si>
  <si>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</si>
  <si>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</si>
  <si>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</si>
  <si>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</si>
  <si>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</si>
  <si>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</si>
  <si>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</si>
  <si>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</si>
  <si>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</si>
  <si>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</si>
  <si>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</si>
  <si>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</si>
  <si>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</si>
  <si>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</si>
  <si>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</si>
  <si>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</si>
  <si>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</si>
  <si>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</si>
  <si>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</si>
  <si>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</si>
  <si>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</si>
  <si>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</si>
  <si>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</si>
  <si>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</si>
  <si>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</si>
  <si>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</si>
  <si>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</si>
  <si>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</si>
  <si>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</si>
  <si>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</si>
  <si>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</si>
  <si>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</si>
  <si>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</si>
  <si>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</si>
  <si>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</si>
  <si>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</si>
  <si>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</si>
  <si>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</si>
  <si>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</si>
  <si>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</si>
  <si>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</si>
  <si>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</si>
  <si>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</si>
  <si>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</si>
  <si>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</si>
  <si>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</si>
  <si>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</si>
  <si>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</si>
  <si>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</si>
  <si>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</si>
  <si>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</si>
  <si>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</si>
  <si>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</si>
  <si>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</si>
  <si>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</si>
  <si>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</si>
  <si>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</si>
  <si>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</si>
  <si>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</si>
  <si>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</si>
  <si>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</si>
  <si>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</si>
  <si>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</si>
  <si>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</si>
  <si>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</si>
  <si>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</si>
  <si>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</si>
  <si>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</si>
  <si>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</si>
  <si>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</si>
  <si>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</si>
  <si>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</si>
  <si>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</si>
  <si>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</si>
  <si>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</si>
  <si>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</si>
  <si>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</si>
  <si>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</si>
  <si>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</si>
  <si>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</si>
  <si>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</si>
  <si>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</si>
  <si>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</si>
  <si>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</si>
  <si>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</si>
  <si>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</si>
  <si>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</si>
  <si>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</si>
  <si>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</si>
  <si>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</si>
  <si>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</si>
  <si>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</si>
  <si>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</si>
  <si>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</si>
  <si>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</si>
  <si>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</si>
  <si>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</si>
  <si>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</si>
  <si>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</si>
  <si>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</si>
  <si>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</si>
  <si>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</si>
  <si>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</si>
  <si>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</si>
  <si>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</si>
  <si>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</si>
  <si>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</si>
  <si>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</si>
  <si>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</si>
  <si>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</si>
  <si>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</si>
  <si>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</si>
  <si>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</si>
  <si>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</si>
  <si>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</si>
  <si>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</si>
  <si>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</si>
  <si>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</si>
  <si>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</si>
  <si>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</si>
  <si>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</si>
  <si>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</si>
  <si>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</si>
  <si>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</si>
  <si>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</si>
  <si>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</si>
  <si>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</si>
  <si>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</si>
  <si>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</si>
  <si>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</si>
  <si>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</si>
  <si>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</si>
  <si>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</si>
  <si>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</si>
  <si>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</si>
  <si>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</si>
  <si>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</si>
  <si>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</si>
  <si>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</si>
  <si>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</si>
  <si>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</si>
  <si>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</si>
  <si>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</si>
  <si>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</si>
  <si>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</si>
  <si>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</si>
  <si>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</si>
  <si>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</si>
  <si>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</si>
  <si>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</si>
  <si>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</si>
  <si>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</si>
  <si>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</si>
  <si>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</si>
  <si>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</si>
  <si>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</si>
  <si>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</si>
  <si>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</si>
  <si>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</si>
  <si>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</si>
  <si>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</si>
  <si>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</si>
  <si>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</si>
  <si>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</si>
  <si>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</si>
  <si>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</si>
  <si>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</si>
  <si>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</si>
  <si>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</si>
  <si>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</si>
  <si>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</si>
  <si>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</si>
  <si>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</si>
  <si>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</si>
  <si>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</si>
  <si>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</si>
  <si>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</si>
  <si>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</si>
  <si>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</si>
  <si>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</si>
  <si>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</si>
  <si>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</si>
  <si>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</si>
  <si>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</si>
  <si>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</si>
  <si>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</si>
  <si>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</si>
  <si>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</si>
  <si>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</si>
  <si>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</si>
  <si>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</si>
  <si>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</si>
  <si>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</si>
  <si>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</si>
  <si>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</si>
  <si>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</si>
  <si>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</si>
  <si>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</si>
  <si>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</si>
  <si>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</si>
  <si>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</si>
  <si>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</si>
  <si>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</si>
  <si>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</si>
  <si>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</si>
  <si>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</si>
  <si>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</si>
  <si>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</si>
  <si>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</si>
  <si>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</si>
  <si>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</si>
  <si>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</si>
  <si>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</si>
  <si>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</si>
  <si>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</si>
  <si>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</si>
  <si>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</si>
  <si>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</si>
  <si>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</si>
  <si>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</si>
  <si>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</si>
  <si>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</si>
  <si>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</si>
  <si>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</si>
  <si>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</si>
  <si>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</si>
  <si>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</si>
  <si>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</si>
  <si>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</si>
  <si>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</si>
  <si>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</si>
  <si>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</si>
  <si>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</si>
  <si>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</si>
  <si>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</si>
  <si>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</si>
  <si>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</si>
  <si>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</si>
  <si>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</si>
  <si>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</si>
  <si>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</si>
  <si>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</si>
  <si>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</si>
  <si>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</si>
  <si>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</si>
  <si>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</si>
  <si>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</si>
  <si>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</si>
  <si>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</si>
  <si>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</si>
  <si>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</si>
  <si>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</si>
  <si>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</si>
  <si>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</si>
  <si>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</si>
  <si>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</si>
  <si>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</si>
  <si>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</si>
  <si>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</si>
  <si>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</si>
  <si>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</si>
  <si>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</si>
  <si>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</si>
  <si>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</si>
  <si>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</si>
  <si>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</si>
  <si>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</si>
  <si>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</si>
  <si>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</si>
  <si>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</si>
  <si>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</si>
  <si>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</si>
  <si>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</si>
  <si>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</si>
  <si>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</si>
  <si>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</si>
  <si>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</si>
  <si>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</si>
  <si>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</si>
  <si>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</si>
  <si>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</si>
  <si>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</si>
  <si>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</si>
  <si>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</si>
  <si>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</si>
  <si>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</si>
  <si>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</si>
  <si>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</si>
  <si>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</si>
  <si>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</si>
  <si>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</si>
  <si>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</si>
  <si>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</si>
  <si>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</si>
  <si>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</si>
  <si>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</si>
  <si>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</si>
  <si>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</si>
  <si>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</si>
  <si>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</si>
  <si>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</si>
  <si>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</si>
  <si>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</si>
  <si>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</si>
  <si>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</si>
  <si>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</si>
  <si>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</si>
  <si>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</si>
  <si>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</si>
  <si>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</si>
  <si>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</si>
  <si>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</si>
  <si>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</si>
  <si>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</si>
  <si>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</si>
  <si>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</si>
  <si>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</si>
  <si>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</si>
  <si>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</si>
  <si>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</si>
  <si>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</si>
  <si>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</si>
  <si>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</si>
  <si>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</si>
  <si>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</si>
  <si>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</si>
  <si>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</si>
  <si>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</si>
  <si>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</si>
  <si>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</si>
  <si>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</si>
  <si>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</si>
  <si>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</si>
  <si>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</si>
  <si>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</si>
  <si>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</si>
  <si>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</si>
  <si>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</si>
  <si>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</si>
  <si>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</si>
  <si>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</si>
  <si>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</si>
  <si>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</si>
  <si>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</si>
  <si>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</si>
  <si>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</si>
  <si>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</si>
  <si>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</si>
  <si>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</si>
  <si>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</si>
  <si>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</si>
  <si>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</si>
  <si>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</si>
  <si>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</si>
  <si>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</si>
  <si>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</si>
  <si>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</si>
  <si>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</si>
  <si>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</si>
  <si>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</si>
  <si>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</si>
  <si>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</si>
  <si>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</si>
  <si>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</si>
  <si>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</si>
  <si>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</si>
  <si>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</si>
  <si>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</si>
  <si>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</si>
  <si>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</si>
  <si>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</si>
  <si>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</si>
  <si>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</si>
  <si>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</si>
  <si>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</si>
  <si>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</si>
  <si>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</si>
  <si>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</si>
  <si>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</si>
  <si>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</si>
  <si>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</si>
  <si>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</si>
  <si>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</si>
  <si>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</si>
  <si>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</si>
  <si>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</si>
  <si>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</si>
  <si>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</si>
  <si>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</si>
  <si>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</si>
  <si>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</si>
  <si>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</si>
  <si>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</si>
  <si>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</si>
  <si>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</si>
  <si>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</si>
  <si>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</si>
  <si>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</si>
  <si>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</si>
  <si>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</si>
  <si>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</si>
  <si>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</si>
  <si>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</si>
  <si>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</si>
  <si>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</si>
  <si>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</si>
  <si>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</si>
  <si>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</si>
  <si>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</si>
  <si>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</si>
  <si>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</si>
  <si>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</si>
  <si>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</si>
  <si>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</si>
  <si>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</si>
  <si>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</si>
  <si>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</si>
  <si>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</si>
  <si>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</si>
  <si>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</si>
  <si>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</si>
  <si>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</si>
  <si>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</si>
  <si>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</si>
  <si>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</si>
  <si>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</si>
  <si>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</si>
  <si>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</si>
  <si>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</si>
  <si>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</si>
  <si>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</si>
  <si>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</si>
  <si>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</si>
  <si>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</si>
  <si>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</si>
  <si>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</si>
  <si>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</si>
  <si>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</si>
  <si>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</si>
  <si>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</si>
  <si>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</si>
  <si>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</si>
  <si>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</si>
  <si>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</si>
  <si>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</si>
  <si>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</si>
  <si>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</si>
  <si>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</si>
  <si>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</si>
  <si>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</si>
  <si>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</si>
  <si>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</si>
  <si>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</si>
  <si>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</si>
  <si>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</si>
  <si>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</si>
  <si>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</si>
  <si>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</si>
  <si>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</si>
  <si>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</si>
  <si>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</si>
  <si>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</si>
  <si>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</si>
  <si>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</si>
  <si>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</si>
  <si>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</si>
  <si>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</si>
  <si>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</si>
  <si>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</si>
  <si>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</si>
  <si>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</si>
  <si>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</si>
  <si>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</si>
  <si>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</si>
  <si>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</si>
  <si>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</si>
  <si>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</si>
  <si>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</si>
  <si>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</si>
  <si>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</si>
  <si>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</si>
  <si>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</si>
  <si>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</si>
  <si>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</si>
  <si>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</si>
  <si>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</si>
  <si>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</si>
  <si>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</si>
  <si>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</si>
  <si>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</si>
  <si>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</si>
  <si>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</si>
  <si>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</si>
  <si>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</si>
  <si>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</si>
  <si>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</si>
  <si>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</si>
  <si>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</si>
  <si>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</si>
  <si>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</si>
  <si>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</si>
  <si>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</si>
  <si>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</si>
  <si>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</si>
  <si>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</si>
  <si>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</si>
  <si>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</si>
  <si>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</si>
  <si>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</si>
  <si>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</si>
  <si>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</si>
  <si>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</si>
  <si>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</si>
  <si>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</si>
  <si>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</si>
  <si>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</si>
  <si>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</si>
  <si>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</si>
  <si>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</si>
  <si>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</si>
  <si>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</si>
  <si>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</si>
  <si>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</si>
  <si>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</si>
  <si>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</si>
  <si>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</si>
  <si>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</si>
  <si>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</si>
  <si>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</si>
  <si>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</si>
  <si>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</si>
  <si>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</si>
  <si>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</si>
  <si>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</si>
  <si>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</si>
  <si>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</si>
  <si>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</si>
  <si>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</si>
  <si>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</si>
  <si>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</si>
  <si>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</si>
  <si>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</si>
  <si>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</si>
  <si>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</si>
  <si>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</si>
  <si>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</si>
  <si>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</si>
  <si>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</si>
  <si>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</si>
  <si>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</si>
  <si>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</si>
  <si>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</si>
  <si>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</si>
  <si>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</si>
  <si>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</si>
  <si>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</si>
  <si>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</si>
  <si>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</si>
  <si>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</si>
  <si>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</si>
  <si>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</si>
  <si>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</si>
  <si>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</si>
  <si>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</si>
  <si>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</si>
  <si>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</si>
  <si>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</si>
  <si>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</si>
  <si>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</si>
  <si>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</si>
  <si>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</si>
  <si>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</si>
  <si>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</si>
  <si>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</si>
  <si>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</si>
  <si>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</si>
  <si>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</si>
  <si>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</si>
  <si>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</si>
  <si>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</si>
  <si>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</si>
  <si>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</si>
  <si>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</si>
  <si>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</si>
  <si>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</si>
  <si>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</si>
  <si>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</si>
  <si>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</si>
  <si>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</si>
  <si>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</si>
  <si>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</si>
  <si>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</si>
  <si>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</si>
  <si>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</si>
  <si>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</si>
  <si>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</si>
  <si>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</si>
  <si>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</si>
  <si>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</si>
  <si>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</si>
  <si>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</si>
  <si>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</si>
  <si>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</si>
  <si>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</si>
  <si>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</si>
  <si>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</si>
  <si>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</si>
  <si>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</si>
  <si>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</si>
  <si>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</si>
  <si>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</si>
  <si>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</si>
  <si>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</si>
  <si>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</si>
  <si>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</si>
  <si>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</si>
  <si>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</si>
  <si>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</si>
  <si>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</si>
  <si>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</si>
  <si>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</si>
  <si>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</si>
  <si>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</si>
  <si>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</si>
  <si>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</si>
  <si>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</si>
  <si>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</si>
  <si>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</si>
  <si>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</si>
  <si>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</si>
  <si>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</si>
  <si>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</si>
  <si>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</si>
  <si>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</si>
  <si>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</si>
  <si>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</si>
  <si>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</si>
  <si>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</si>
  <si>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</si>
  <si>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</si>
  <si>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</si>
  <si>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</si>
  <si>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</si>
  <si>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</si>
  <si>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</si>
  <si>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</si>
  <si>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</si>
  <si>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</si>
  <si>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</si>
  <si>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</si>
  <si>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</si>
  <si>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</si>
  <si>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</si>
  <si>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</si>
  <si>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</si>
  <si>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</si>
  <si>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</si>
  <si>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</si>
  <si>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</si>
  <si>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</si>
  <si>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</si>
  <si>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</si>
  <si>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</si>
  <si>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</si>
  <si>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</si>
  <si>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</si>
  <si>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</si>
  <si>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</si>
  <si>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</si>
  <si>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</si>
  <si>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</si>
  <si>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</si>
  <si>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</si>
  <si>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</si>
  <si>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</si>
  <si>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</si>
  <si>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</si>
  <si>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</si>
  <si>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</si>
  <si>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</si>
  <si>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</si>
  <si>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</si>
  <si>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</si>
  <si>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</si>
  <si>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</si>
  <si>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</si>
  <si>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</si>
  <si>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</si>
  <si>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</si>
  <si>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</si>
  <si>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</si>
  <si>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</si>
  <si>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</si>
  <si>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</si>
  <si>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</si>
  <si>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</si>
  <si>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</si>
  <si>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</si>
  <si>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</si>
  <si>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</si>
  <si>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</si>
  <si>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</si>
  <si>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</si>
  <si>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</si>
  <si>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</si>
  <si>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</si>
  <si>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</si>
  <si>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</si>
  <si>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</si>
  <si>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</si>
  <si>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</si>
  <si>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</si>
  <si>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</si>
  <si>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</si>
  <si>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</si>
  <si>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</si>
  <si>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</si>
  <si>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</si>
  <si>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</si>
  <si>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</si>
  <si>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</si>
  <si>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</si>
  <si>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</si>
  <si>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</si>
  <si>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</si>
  <si>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</si>
  <si>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</si>
  <si>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</si>
  <si>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</si>
  <si>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</si>
  <si>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</si>
  <si>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</si>
  <si>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</si>
  <si>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</si>
  <si>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</si>
  <si>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</si>
  <si>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</si>
  <si>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</si>
  <si>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</si>
  <si>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</si>
  <si>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</si>
  <si>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</si>
  <si>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</si>
  <si>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</si>
  <si>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</si>
  <si>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</si>
  <si>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</si>
  <si>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</si>
  <si>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</si>
  <si>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</si>
  <si>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</si>
  <si>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</si>
  <si>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</si>
  <si>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</si>
  <si>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</si>
  <si>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</si>
  <si>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</si>
  <si>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</si>
  <si>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</si>
  <si>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</si>
  <si>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</si>
  <si>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</si>
  <si>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</si>
  <si>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</si>
  <si>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</si>
  <si>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</si>
  <si>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</si>
  <si>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</si>
  <si>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</si>
  <si>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</si>
  <si>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</si>
  <si>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</si>
  <si>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</si>
  <si>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</si>
  <si>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</si>
  <si>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</si>
  <si>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</si>
  <si>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</si>
  <si>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</si>
  <si>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</si>
  <si>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</si>
  <si>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</si>
  <si>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</si>
  <si>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</si>
  <si>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</si>
  <si>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</si>
  <si>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</si>
  <si>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</si>
  <si>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</si>
  <si>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</si>
  <si>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</si>
  <si>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</si>
  <si>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</si>
  <si>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</si>
  <si>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</si>
  <si>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</si>
  <si>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</si>
  <si>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</si>
  <si>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</si>
  <si>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</si>
  <si>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</si>
  <si>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</si>
  <si>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</si>
  <si>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</si>
  <si>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</si>
  <si>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</si>
  <si>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</si>
  <si>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</si>
  <si>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</si>
  <si>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</si>
  <si>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</si>
  <si>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</si>
  <si>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</si>
  <si>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</si>
  <si>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</si>
  <si>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</si>
  <si>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</si>
  <si>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</si>
  <si>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</si>
  <si>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</si>
  <si>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</si>
  <si>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</si>
  <si>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</si>
  <si>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</si>
  <si>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</si>
  <si>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</si>
  <si>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</si>
  <si>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</si>
  <si>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</si>
  <si>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</si>
  <si>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</si>
  <si>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</si>
  <si>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</si>
  <si>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</si>
  <si>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</si>
  <si>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</si>
  <si>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</si>
  <si>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</si>
  <si>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</si>
  <si>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</si>
  <si>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</si>
  <si>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</si>
  <si>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</si>
  <si>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</si>
  <si>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</si>
  <si>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</si>
  <si>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</si>
  <si>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</si>
  <si>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</si>
  <si>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</si>
  <si>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</si>
  <si>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</si>
  <si>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</si>
  <si>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</si>
  <si>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</si>
  <si>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</si>
  <si>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</si>
  <si>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</si>
  <si>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</si>
  <si>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</si>
  <si>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</si>
  <si>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</si>
  <si>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</si>
  <si>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</si>
  <si>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</si>
  <si>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</si>
  <si>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</si>
  <si>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</si>
  <si>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</si>
  <si>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</si>
  <si>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</si>
  <si>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</si>
  <si>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</si>
  <si>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</si>
  <si>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</si>
  <si>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</si>
  <si>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</si>
  <si>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</si>
  <si>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</si>
  <si>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</si>
  <si>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</si>
  <si>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</si>
  <si>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</si>
  <si>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</si>
  <si>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</si>
  <si>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</si>
  <si>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</si>
  <si>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</si>
  <si>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</si>
  <si>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</si>
  <si>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</si>
  <si>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</si>
  <si>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</si>
  <si>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</si>
  <si>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</si>
  <si>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</si>
  <si>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</si>
  <si>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</si>
  <si>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</si>
  <si>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</si>
  <si>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</si>
  <si>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</si>
  <si>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</si>
  <si>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</si>
  <si>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</si>
  <si>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</si>
  <si>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</si>
  <si>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</si>
  <si>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</si>
  <si>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</si>
  <si>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</si>
  <si>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</si>
  <si>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</si>
  <si>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</si>
  <si>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</si>
  <si>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</si>
  <si>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</si>
  <si>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</si>
  <si>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</si>
  <si>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</si>
  <si>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</si>
  <si>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</si>
  <si>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</si>
  <si>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</si>
  <si>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</si>
  <si>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</si>
  <si>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</si>
  <si>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</si>
  <si>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</si>
  <si>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</si>
  <si>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</si>
  <si>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</si>
  <si>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</si>
  <si>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</si>
  <si>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</si>
  <si>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</si>
  <si>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</si>
  <si>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</si>
  <si>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</si>
  <si>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</si>
  <si>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</si>
  <si>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</si>
  <si>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</si>
  <si>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</si>
  <si>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</si>
  <si>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</si>
  <si>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</si>
  <si>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</si>
  <si>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</si>
  <si>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</si>
  <si>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</si>
  <si>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</si>
  <si>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</si>
  <si>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</si>
  <si>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</si>
  <si>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</si>
  <si>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</si>
  <si>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</si>
  <si>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</si>
  <si>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</si>
  <si>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</si>
  <si>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</si>
  <si>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</si>
  <si>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</si>
  <si>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</si>
  <si>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</si>
  <si>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</si>
  <si>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</si>
  <si>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</si>
  <si>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</si>
  <si>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</si>
  <si>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</si>
  <si>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</si>
  <si>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</si>
  <si>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</si>
  <si>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</si>
  <si>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</si>
  <si>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</si>
  <si>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</si>
  <si>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</si>
  <si>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</si>
  <si>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</si>
  <si>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</si>
  <si>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</si>
  <si>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</si>
  <si>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</si>
  <si>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</si>
  <si>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</si>
  <si>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</si>
  <si>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</si>
  <si>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</si>
  <si>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</si>
  <si>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</si>
  <si>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</si>
  <si>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</si>
  <si>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</si>
  <si>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</si>
  <si>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</si>
  <si>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</si>
  <si>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</si>
  <si>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</si>
  <si>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</si>
  <si>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</si>
  <si>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</si>
  <si>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</si>
  <si>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</si>
  <si>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</si>
  <si>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</si>
  <si>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</si>
  <si>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</si>
  <si>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</si>
  <si>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</si>
  <si>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</si>
  <si>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</si>
  <si>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</si>
  <si>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</si>
  <si>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</si>
  <si>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</si>
  <si>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</si>
  <si>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</si>
  <si>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</si>
  <si>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</si>
  <si>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</si>
  <si>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</si>
  <si>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</si>
  <si>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</si>
  <si>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</si>
  <si>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</si>
  <si>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</si>
  <si>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</si>
  <si>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</si>
  <si>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</si>
  <si>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</si>
  <si>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</si>
  <si>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</si>
  <si>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</si>
  <si>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</si>
  <si>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</si>
  <si>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</si>
  <si>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</si>
  <si>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</si>
  <si>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</si>
  <si>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</si>
  <si>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</si>
  <si>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</si>
  <si>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</si>
  <si>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</si>
  <si>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</si>
  <si>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</si>
  <si>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</si>
  <si>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</si>
  <si>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</si>
  <si>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</si>
  <si>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</si>
  <si>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</si>
  <si>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</si>
  <si>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</si>
  <si>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</si>
  <si>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</si>
  <si>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</si>
  <si>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</si>
  <si>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</si>
  <si>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</si>
  <si>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</si>
  <si>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</si>
  <si>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</si>
  <si>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</si>
  <si>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</si>
  <si>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</si>
  <si>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</si>
  <si>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</si>
  <si>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</si>
  <si>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</si>
  <si>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</si>
  <si>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</si>
  <si>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</si>
  <si>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</si>
  <si>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</si>
  <si>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</si>
  <si>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</si>
  <si>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</si>
  <si>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</si>
  <si>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</si>
  <si>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</si>
  <si>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</si>
  <si>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</si>
  <si>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</si>
  <si>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</si>
  <si>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</si>
  <si>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</si>
  <si>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</si>
  <si>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</si>
  <si>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</si>
  <si>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</si>
  <si>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</si>
  <si>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</si>
  <si>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</si>
  <si>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</si>
  <si>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</si>
  <si>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</si>
  <si>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</si>
  <si>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</si>
  <si>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</si>
  <si>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</si>
  <si>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</si>
  <si>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</si>
  <si>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</si>
  <si>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</si>
  <si>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</si>
  <si>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</si>
  <si>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</si>
  <si>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</si>
  <si>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</si>
  <si>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</si>
  <si>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</si>
  <si>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</si>
  <si>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</si>
  <si>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</si>
  <si>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</si>
  <si>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</si>
  <si>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</si>
  <si>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</si>
  <si>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</si>
  <si>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</si>
  <si>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</si>
  <si>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</si>
  <si>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</si>
  <si>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</si>
  <si>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</si>
  <si>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</si>
  <si>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</si>
  <si>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</si>
  <si>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</si>
  <si>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</si>
  <si>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</si>
  <si>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</si>
  <si>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</si>
  <si>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</si>
  <si>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</si>
  <si>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</si>
  <si>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</si>
  <si>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</si>
  <si>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</si>
  <si>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</si>
  <si>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</si>
  <si>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</si>
  <si>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</si>
  <si>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</si>
  <si>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</si>
  <si>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</si>
  <si>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</si>
  <si>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</si>
  <si>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</si>
  <si>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</si>
  <si>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</si>
  <si>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</si>
  <si>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</si>
  <si>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</si>
  <si>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</si>
  <si>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</si>
  <si>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</si>
  <si>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</si>
  <si>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</si>
  <si>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</si>
  <si>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</si>
  <si>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</si>
  <si>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</si>
  <si>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</si>
  <si>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</si>
  <si>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</si>
  <si>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</si>
  <si>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</si>
  <si>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</si>
  <si>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</si>
  <si>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</si>
  <si>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</si>
  <si>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</si>
  <si>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</si>
  <si>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</si>
  <si>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</si>
  <si>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</si>
  <si>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</si>
  <si>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</si>
  <si>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</si>
  <si>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</si>
  <si>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</si>
  <si>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</si>
  <si>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</si>
  <si>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</si>
  <si>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</si>
  <si>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</si>
  <si>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</si>
  <si>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</si>
  <si>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</si>
  <si>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</si>
  <si>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</si>
  <si>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</si>
  <si>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</si>
  <si>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</si>
  <si>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</si>
  <si>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</si>
  <si>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</si>
  <si>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</si>
  <si>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</si>
  <si>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</si>
  <si>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</si>
  <si>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</si>
  <si>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</si>
  <si>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</si>
  <si>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</si>
  <si>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</si>
  <si>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</si>
  <si>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</si>
  <si>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</si>
  <si>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</si>
  <si>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</si>
  <si>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</si>
  <si>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</si>
  <si>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</si>
  <si>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</si>
  <si>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</si>
  <si>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</si>
  <si>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</si>
  <si>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</si>
  <si>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</si>
  <si>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</si>
  <si>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</si>
  <si>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</si>
  <si>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</si>
  <si>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</si>
  <si>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</si>
  <si>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</si>
  <si>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</si>
  <si>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</si>
  <si>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</si>
  <si>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</si>
  <si>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</si>
  <si>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</si>
  <si>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</si>
  <si>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</si>
  <si>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</si>
  <si>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</si>
  <si>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</si>
  <si>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</si>
  <si>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</si>
  <si>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</si>
  <si>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</si>
  <si>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</si>
  <si>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</si>
  <si>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</si>
  <si>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</si>
  <si>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</si>
  <si>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</si>
  <si>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</si>
  <si>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</si>
  <si>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</si>
  <si>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</si>
  <si>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</si>
  <si>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</si>
  <si>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</si>
  <si>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</si>
  <si>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</si>
  <si>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</si>
  <si>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</si>
  <si>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</si>
  <si>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</si>
  <si>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</si>
  <si>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</si>
  <si>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</si>
  <si>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</si>
  <si>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</si>
  <si>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</si>
  <si>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</si>
  <si>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</si>
  <si>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</si>
  <si>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</si>
  <si>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</si>
  <si>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</si>
  <si>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</si>
  <si>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</si>
  <si>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</si>
  <si>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</si>
  <si>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</si>
  <si>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</si>
  <si>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</si>
  <si>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</si>
  <si>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</si>
  <si>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</si>
  <si>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</si>
  <si>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</si>
  <si>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</si>
  <si>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</si>
  <si>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</si>
  <si>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</si>
  <si>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</si>
  <si>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</si>
  <si>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</si>
  <si>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</si>
  <si>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</si>
  <si>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</si>
  <si>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</si>
  <si>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</si>
  <si>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</si>
  <si>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</si>
  <si>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</si>
  <si>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</si>
  <si>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</si>
  <si>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</si>
  <si>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</si>
  <si>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</si>
  <si>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</si>
  <si>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</si>
  <si>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</si>
  <si>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</si>
  <si>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</si>
  <si>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</si>
  <si>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</si>
  <si>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</si>
  <si>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</si>
  <si>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</si>
  <si>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</si>
  <si>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</si>
  <si>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</si>
  <si>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</si>
  <si>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</si>
  <si>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</si>
  <si>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</si>
  <si>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</si>
  <si>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</si>
  <si>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</si>
  <si>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</si>
  <si>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</si>
  <si>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</si>
  <si>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</si>
  <si>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</si>
  <si>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</si>
  <si>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</si>
  <si>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</si>
  <si>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</si>
  <si>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</si>
  <si>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</si>
  <si>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</si>
  <si>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</si>
  <si>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</si>
  <si>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</si>
  <si>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</si>
  <si>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</si>
  <si>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</si>
  <si>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</si>
  <si>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</si>
  <si>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</si>
  <si>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</si>
  <si>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</si>
  <si>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</si>
  <si>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</si>
  <si>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</si>
  <si>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</si>
  <si>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</si>
  <si>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</si>
  <si>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</si>
  <si>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</si>
  <si>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</si>
  <si>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</si>
  <si>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</si>
  <si>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</si>
  <si>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</si>
  <si>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</si>
  <si>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</si>
  <si>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</si>
  <si>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</si>
  <si>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</si>
  <si>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</si>
  <si>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</si>
  <si>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</si>
  <si>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</si>
  <si>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</si>
  <si>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</si>
  <si>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</si>
  <si>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</si>
  <si>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</si>
  <si>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</si>
  <si>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</si>
  <si>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</si>
  <si>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</si>
  <si>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</si>
  <si>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</si>
  <si>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</si>
  <si>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</si>
  <si>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</si>
  <si>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</si>
  <si>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</si>
  <si>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</si>
  <si>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</si>
  <si>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</si>
  <si>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</si>
  <si>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</si>
  <si>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</si>
  <si>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</si>
  <si>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</si>
  <si>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</si>
  <si>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</si>
  <si>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</si>
  <si>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</si>
  <si>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</si>
  <si>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</si>
  <si>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</si>
  <si>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</si>
  <si>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</si>
  <si>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</si>
  <si>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</si>
  <si>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</si>
  <si>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</si>
  <si>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</si>
  <si>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</si>
  <si>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</si>
  <si>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</si>
  <si>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</si>
  <si>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</si>
  <si>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</si>
  <si>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</si>
  <si>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</si>
  <si>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</si>
  <si>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</si>
  <si>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</si>
  <si>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</si>
  <si>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</si>
  <si>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</si>
  <si>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</si>
  <si>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</si>
  <si>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</si>
  <si>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</si>
  <si>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</si>
  <si>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</si>
  <si>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</si>
  <si>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</si>
  <si>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</si>
  <si>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</si>
  <si>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</si>
  <si>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</si>
  <si>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</si>
  <si>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</si>
  <si>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</si>
  <si>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</si>
  <si>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</si>
  <si>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</si>
  <si>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</si>
  <si>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</si>
  <si>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</si>
  <si>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</si>
  <si>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</si>
  <si>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</si>
  <si>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</si>
  <si>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</si>
  <si>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</si>
  <si>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</si>
  <si>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</si>
  <si>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</si>
  <si>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</si>
  <si>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</si>
  <si>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</si>
  <si>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</si>
  <si>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</si>
  <si>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</si>
  <si>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</si>
  <si>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</si>
  <si>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</si>
  <si>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</si>
  <si>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</si>
  <si>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</si>
  <si>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</si>
  <si>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</si>
  <si>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</si>
  <si>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</si>
  <si>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</si>
  <si>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</si>
  <si>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</si>
  <si>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</si>
  <si>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</si>
  <si>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</si>
  <si>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</si>
  <si>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</si>
  <si>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</si>
  <si>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</si>
  <si>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</si>
  <si>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</si>
  <si>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</si>
  <si>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</si>
  <si>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</si>
  <si>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</si>
  <si>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</si>
  <si>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</si>
  <si>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</si>
  <si>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</si>
  <si>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</si>
  <si>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</si>
  <si>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</si>
  <si>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</si>
  <si>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</si>
  <si>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</si>
  <si>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</si>
  <si>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</si>
  <si>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</si>
  <si>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</si>
  <si>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</si>
  <si>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</si>
  <si>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</si>
  <si>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</si>
  <si>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</si>
  <si>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</si>
  <si>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</si>
  <si>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</si>
  <si>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</si>
  <si>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</si>
  <si>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</si>
  <si>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</si>
  <si>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</si>
  <si>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</si>
  <si>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</si>
  <si>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</si>
  <si>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</si>
  <si>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</si>
  <si>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</si>
  <si>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</si>
  <si>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</si>
  <si>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</si>
  <si>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</si>
  <si>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</si>
  <si>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</si>
  <si>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</si>
  <si>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</si>
  <si>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</si>
  <si>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</si>
  <si>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</si>
  <si>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</si>
  <si>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</si>
  <si>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</si>
  <si>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</si>
  <si>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</si>
  <si>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</si>
  <si>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</si>
  <si>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</si>
  <si>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</si>
  <si>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</si>
  <si>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</si>
  <si>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</si>
  <si>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</si>
  <si>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</si>
  <si>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</si>
  <si>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</si>
  <si>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</si>
  <si>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</si>
  <si>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</si>
  <si>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</si>
  <si>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</si>
  <si>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</si>
  <si>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</si>
  <si>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</si>
  <si>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</si>
  <si>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</si>
  <si>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</si>
  <si>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</si>
  <si>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</si>
  <si>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</si>
  <si>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</si>
  <si>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</si>
  <si>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</si>
  <si>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</si>
  <si>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</si>
  <si>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</si>
  <si>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</si>
  <si>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</si>
  <si>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</si>
  <si>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</si>
  <si>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</si>
  <si>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</si>
  <si>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</si>
  <si>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</si>
  <si>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</si>
  <si>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</si>
  <si>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</si>
  <si>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</si>
  <si>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</si>
  <si>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</si>
  <si>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</si>
  <si>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</si>
  <si>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</si>
  <si>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</si>
  <si>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</si>
  <si>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</si>
  <si>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</si>
  <si>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</si>
  <si>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</si>
  <si>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</si>
  <si>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</si>
  <si>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</si>
  <si>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</si>
  <si>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</si>
  <si>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</si>
  <si>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</si>
  <si>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</si>
  <si>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</si>
  <si>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</si>
  <si>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</si>
  <si>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</si>
  <si>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</si>
  <si>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</si>
  <si>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</si>
  <si>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</si>
  <si>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</si>
  <si>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</si>
  <si>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</si>
  <si>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</si>
  <si>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</si>
  <si>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</si>
  <si>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</si>
  <si>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</si>
  <si>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</si>
  <si>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</si>
  <si>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</si>
  <si>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</si>
  <si>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</si>
  <si>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</si>
  <si>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</si>
  <si>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</si>
  <si>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</si>
  <si>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</si>
  <si>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</si>
  <si>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</si>
  <si>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</si>
  <si>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</si>
  <si>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</si>
  <si>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</si>
  <si>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</si>
  <si>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</si>
  <si>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</si>
  <si>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</si>
  <si>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</si>
  <si>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</si>
  <si>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</si>
  <si>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</si>
  <si>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</si>
  <si>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</si>
  <si>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</si>
  <si>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</si>
  <si>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</si>
  <si>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</si>
  <si>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</si>
  <si>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</si>
  <si>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</si>
  <si>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</si>
  <si>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</si>
  <si>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</si>
  <si>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</si>
  <si>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</si>
  <si>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</si>
  <si>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</si>
  <si>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</si>
  <si>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</si>
  <si>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</si>
  <si>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</si>
  <si>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</si>
  <si>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</si>
  <si>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</si>
  <si>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</si>
  <si>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</si>
  <si>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</si>
  <si>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</si>
  <si>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</si>
  <si>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</si>
  <si>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</si>
  <si>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</si>
  <si>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</si>
  <si>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</si>
  <si>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</si>
  <si>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</si>
  <si>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</si>
  <si>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</si>
  <si>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</si>
  <si>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</si>
  <si>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</si>
  <si>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</si>
  <si>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</si>
  <si>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</si>
  <si>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</si>
  <si>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</si>
  <si>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</si>
  <si>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</si>
  <si>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</si>
  <si>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</si>
  <si>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</si>
  <si>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</si>
  <si>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</si>
  <si>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</si>
  <si>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</si>
  <si>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</si>
  <si>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</si>
  <si>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</si>
  <si>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</si>
  <si>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</si>
  <si>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</si>
  <si>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</si>
  <si>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</si>
  <si>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</si>
  <si>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</si>
  <si>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</si>
  <si>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</si>
  <si>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</si>
  <si>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</si>
  <si>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</si>
  <si>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</si>
  <si>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</si>
  <si>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</si>
  <si>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</si>
  <si>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</si>
  <si>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</si>
  <si>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</si>
  <si>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</si>
  <si>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</si>
  <si>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</si>
  <si>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</si>
  <si>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</si>
  <si>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</si>
  <si>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</si>
  <si>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</si>
  <si>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</si>
  <si>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</si>
  <si>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</si>
  <si>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</si>
  <si>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</si>
  <si>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</si>
  <si>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</si>
  <si>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</si>
  <si>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</si>
  <si>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</si>
  <si>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</si>
  <si>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</si>
  <si>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</si>
  <si>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</si>
  <si>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</si>
  <si>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</si>
  <si>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</si>
  <si>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</si>
  <si>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</si>
  <si>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</si>
  <si>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</si>
  <si>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</si>
  <si>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</si>
  <si>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</si>
  <si>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</si>
  <si>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</si>
  <si>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</si>
  <si>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</si>
  <si>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</si>
  <si>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</si>
  <si>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</si>
  <si>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</si>
  <si>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</si>
  <si>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</si>
  <si>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</si>
  <si>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</si>
  <si>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</si>
  <si>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</si>
  <si>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</si>
  <si>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</si>
  <si>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</si>
  <si>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</si>
  <si>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</si>
  <si>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</si>
  <si>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</si>
  <si>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</si>
  <si>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</si>
  <si>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</si>
  <si>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</si>
  <si>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</si>
  <si>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</si>
  <si>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</si>
  <si>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</si>
  <si>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</si>
  <si>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</si>
  <si>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</si>
  <si>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</si>
  <si>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</si>
  <si>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</si>
  <si>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</si>
  <si>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</si>
  <si>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</si>
  <si>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</si>
  <si>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</si>
  <si>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</si>
  <si>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</si>
  <si>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</si>
  <si>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</si>
  <si>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</si>
  <si>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</si>
  <si>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</si>
  <si>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</si>
  <si>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</si>
  <si>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</si>
  <si>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</si>
  <si>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</si>
  <si>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</si>
  <si>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</si>
  <si>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</si>
  <si>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</si>
  <si>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</si>
  <si>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</si>
  <si>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</si>
  <si>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</si>
  <si>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</si>
  <si>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</si>
  <si>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</si>
  <si>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</si>
  <si>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</si>
  <si>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</si>
  <si>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</si>
  <si>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</si>
  <si>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</si>
  <si>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</si>
  <si>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</si>
  <si>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</si>
  <si>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</si>
  <si>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</si>
  <si>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</si>
  <si>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</si>
  <si>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</si>
  <si>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</si>
  <si>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</si>
  <si>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</si>
  <si>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</si>
  <si>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</si>
  <si>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</si>
  <si>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</si>
  <si>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</si>
  <si>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</si>
  <si>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</si>
  <si>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</si>
  <si>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</si>
  <si>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</si>
  <si>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</si>
  <si>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</si>
  <si>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</si>
  <si>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</si>
  <si>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</si>
  <si>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</si>
  <si>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</si>
  <si>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</si>
  <si>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</si>
  <si>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</si>
  <si>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</si>
  <si>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</si>
  <si>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</si>
  <si>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</si>
  <si>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</si>
  <si>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</si>
  <si>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</si>
  <si>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</si>
  <si>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</si>
  <si>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</si>
  <si>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</si>
  <si>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</si>
  <si>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</si>
  <si>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</si>
  <si>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</si>
  <si>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</si>
  <si>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</si>
  <si>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</si>
  <si>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</si>
  <si>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</si>
  <si>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</si>
  <si>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</si>
  <si>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</si>
  <si>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</si>
  <si>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</si>
  <si>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</si>
  <si>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</si>
  <si>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</si>
  <si>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</si>
  <si>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</si>
  <si>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</si>
  <si>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</si>
  <si>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</si>
  <si>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</si>
  <si>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</si>
  <si>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</si>
  <si>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</si>
  <si>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</si>
  <si>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</si>
  <si>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</si>
  <si>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</si>
  <si>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</si>
  <si>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</si>
  <si>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</si>
  <si>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</si>
  <si>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</si>
  <si>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</si>
  <si>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</si>
  <si>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</si>
  <si>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</si>
  <si>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</si>
  <si>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</si>
  <si>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</si>
  <si>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</si>
  <si>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</si>
  <si>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</si>
  <si>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</si>
  <si>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</si>
  <si>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</si>
  <si>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</si>
  <si>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</si>
  <si>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</si>
  <si>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</si>
  <si>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</si>
  <si>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</si>
  <si>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</si>
  <si>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</si>
  <si>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</si>
  <si>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</si>
  <si>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</si>
  <si>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</si>
  <si>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</si>
  <si>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</si>
  <si>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</si>
  <si>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</si>
  <si>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</si>
  <si>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</si>
  <si>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</si>
  <si>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</si>
  <si>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</si>
  <si>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</si>
  <si>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</si>
  <si>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</si>
  <si>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</si>
  <si>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</si>
  <si>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</si>
  <si>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</si>
  <si>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</si>
  <si>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</si>
  <si>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</si>
  <si>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</si>
  <si>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</si>
  <si>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</si>
  <si>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</si>
  <si>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</si>
  <si>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</si>
  <si>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</si>
  <si>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</si>
  <si>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</si>
  <si>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</si>
  <si>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</si>
  <si>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</si>
  <si>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</si>
  <si>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</si>
  <si>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</si>
  <si>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</si>
  <si>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</si>
  <si>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</si>
  <si>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</si>
  <si>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</si>
  <si>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</si>
  <si>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</si>
  <si>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</si>
  <si>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</si>
  <si>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</si>
  <si>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</si>
  <si>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</si>
  <si>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</si>
  <si>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</si>
  <si>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</si>
  <si>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</si>
  <si>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</si>
  <si>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</si>
  <si>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</si>
  <si>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</si>
  <si>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</si>
  <si>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</si>
  <si>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</si>
  <si>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</si>
  <si>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</si>
  <si>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</si>
  <si>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</si>
  <si>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</si>
  <si>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</si>
  <si>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</si>
  <si>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</si>
  <si>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</si>
  <si>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</si>
  <si>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</si>
  <si>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</si>
  <si>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</si>
  <si>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</si>
  <si>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</si>
  <si>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</si>
  <si>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</si>
  <si>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</si>
  <si>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</si>
  <si>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</si>
  <si>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</si>
  <si>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</si>
  <si>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</si>
  <si>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</si>
  <si>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</si>
  <si>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</si>
  <si>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</si>
  <si>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</si>
  <si>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</si>
  <si>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</si>
  <si>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</si>
  <si>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</si>
  <si>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</si>
  <si>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</si>
  <si>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</si>
  <si>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</si>
  <si>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</si>
  <si>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</si>
  <si>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</si>
  <si>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</si>
  <si>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</si>
  <si>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</si>
  <si>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</si>
  <si>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</si>
  <si>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</si>
  <si>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</si>
  <si>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</si>
  <si>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</si>
  <si>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</si>
  <si>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</si>
  <si>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</si>
  <si>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</si>
  <si>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</si>
  <si>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</si>
  <si>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</si>
  <si>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</si>
  <si>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</si>
  <si>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</si>
  <si>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</si>
  <si>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</si>
  <si>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</si>
  <si>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</si>
  <si>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</si>
  <si>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</si>
  <si>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</si>
  <si>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</si>
  <si>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</si>
  <si>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</si>
  <si>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</si>
  <si>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</si>
  <si>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</si>
  <si>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</si>
  <si>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</si>
  <si>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</si>
  <si>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</si>
  <si>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</si>
  <si>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</si>
  <si>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</si>
  <si>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</si>
  <si>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</si>
  <si>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</si>
  <si>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</si>
  <si>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</si>
  <si>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</si>
  <si>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</si>
  <si>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</si>
  <si>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</si>
  <si>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</si>
  <si>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</si>
  <si>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</si>
  <si>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</si>
  <si>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</si>
  <si>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</si>
  <si>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</si>
  <si>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</si>
  <si>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</si>
  <si>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</si>
  <si>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</si>
  <si>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</si>
  <si>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</si>
  <si>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</si>
  <si>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</si>
  <si>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</si>
  <si>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</si>
  <si>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</si>
  <si>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</si>
  <si>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</si>
  <si>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</si>
  <si>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</si>
  <si>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</si>
  <si>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</si>
  <si>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</si>
  <si>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</si>
  <si>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</si>
  <si>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</si>
  <si>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</si>
  <si>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</si>
  <si>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</si>
  <si>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</si>
  <si>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</si>
  <si>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</si>
  <si>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</si>
  <si>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</si>
  <si>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</si>
  <si>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</si>
  <si>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</si>
  <si>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</si>
  <si>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</si>
  <si>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</si>
  <si>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</si>
  <si>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</si>
  <si>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</si>
  <si>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</si>
  <si>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</si>
  <si>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</si>
  <si>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</si>
  <si>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</si>
  <si>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</si>
  <si>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</si>
  <si>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</si>
  <si>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</si>
  <si>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</si>
  <si>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</si>
  <si>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</si>
  <si>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</si>
  <si>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</si>
  <si>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</si>
  <si>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</si>
  <si>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</si>
  <si>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</si>
  <si>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</si>
  <si>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</si>
  <si>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</si>
  <si>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</si>
  <si>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</si>
  <si>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</si>
  <si>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</si>
  <si>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</si>
  <si>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</si>
  <si>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</si>
  <si>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</si>
  <si>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</si>
  <si>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</si>
  <si>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</si>
  <si>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</si>
  <si>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</si>
  <si>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</si>
  <si>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</si>
  <si>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</si>
  <si>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</si>
  <si>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</si>
  <si>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</si>
  <si>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</si>
  <si>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</si>
  <si>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</si>
  <si>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</si>
  <si>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</si>
  <si>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</si>
  <si>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</si>
  <si>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</si>
  <si>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</si>
  <si>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</si>
  <si>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</si>
  <si>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</si>
  <si>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</si>
  <si>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</si>
  <si>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</si>
  <si>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</si>
  <si>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</si>
  <si>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</si>
  <si>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</si>
  <si>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</si>
  <si>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</si>
  <si>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</si>
  <si>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</si>
  <si>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</si>
  <si>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</si>
  <si>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</si>
  <si>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</si>
  <si>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</si>
  <si>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</si>
  <si>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</si>
  <si>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</si>
  <si>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</si>
  <si>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</si>
  <si>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</si>
  <si>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</si>
  <si>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</si>
  <si>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</si>
  <si>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</si>
  <si>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</si>
  <si>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</si>
  <si>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</si>
  <si>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</si>
  <si>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</si>
  <si>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</si>
  <si>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</si>
  <si>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</si>
  <si>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</si>
  <si>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</si>
  <si>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</si>
  <si>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</si>
  <si>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</si>
  <si>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</si>
  <si>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</si>
  <si>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</si>
  <si>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</si>
  <si>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</si>
  <si>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</si>
  <si>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</si>
  <si>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</si>
  <si>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</si>
  <si>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</si>
  <si>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</si>
  <si>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</si>
  <si>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</si>
  <si>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</si>
  <si>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</si>
  <si>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</si>
  <si>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</si>
  <si>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</si>
  <si>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</si>
  <si>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</si>
  <si>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</si>
  <si>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</si>
  <si>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</si>
  <si>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</si>
  <si>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</si>
  <si>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</si>
  <si>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</si>
  <si>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</si>
  <si>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</si>
  <si>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</si>
  <si>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</si>
  <si>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</si>
  <si>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</si>
  <si>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</si>
  <si>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</si>
  <si>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</si>
  <si>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</si>
  <si>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</si>
  <si>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</si>
  <si>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</si>
  <si>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</si>
  <si>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</si>
  <si>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</si>
  <si>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</si>
  <si>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</si>
  <si>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</si>
  <si>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</si>
  <si>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</si>
  <si>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</si>
  <si>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</si>
  <si>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</si>
  <si>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</si>
  <si>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</si>
  <si>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</si>
  <si>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</si>
  <si>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</si>
  <si>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</si>
  <si>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</si>
  <si>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</si>
  <si>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</si>
  <si>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</si>
  <si>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</si>
  <si>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</si>
  <si>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</si>
  <si>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</si>
  <si>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</si>
  <si>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</si>
  <si>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</si>
  <si>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</si>
  <si>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</si>
  <si>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</si>
  <si>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</si>
  <si>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</si>
  <si>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</si>
  <si>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</si>
  <si>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</si>
  <si>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</si>
  <si>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</si>
  <si>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</si>
  <si>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</si>
  <si>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</si>
  <si>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</si>
  <si>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</si>
  <si>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</si>
  <si>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</si>
  <si>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</si>
  <si>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</si>
  <si>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</si>
  <si>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</si>
  <si>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</si>
  <si>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</si>
  <si>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</si>
  <si>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</si>
  <si>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</si>
  <si>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</si>
  <si>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</si>
  <si>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</si>
  <si>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</si>
  <si>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</si>
  <si>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</si>
  <si>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</si>
  <si>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</si>
  <si>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</si>
  <si>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</si>
  <si>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</si>
  <si>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</si>
  <si>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</si>
  <si>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</si>
  <si>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</si>
  <si>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</si>
  <si>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</si>
  <si>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</si>
  <si>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</si>
  <si>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</si>
  <si>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</si>
  <si>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</si>
  <si>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</si>
  <si>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</si>
  <si>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</si>
  <si>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</si>
  <si>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</si>
  <si>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</si>
  <si>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</si>
  <si>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</si>
  <si>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</si>
  <si>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</si>
  <si>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</si>
  <si>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</si>
  <si>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</si>
  <si>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</si>
  <si>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</si>
  <si>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</si>
  <si>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</si>
  <si>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</si>
  <si>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</si>
  <si>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</si>
  <si>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</si>
  <si>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</si>
  <si>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</si>
  <si>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</si>
  <si>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</si>
  <si>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</si>
  <si>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</si>
  <si>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</si>
  <si>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</si>
  <si>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</si>
  <si>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</si>
  <si>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</si>
  <si>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</si>
  <si>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</si>
  <si>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</si>
  <si>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</si>
  <si>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</si>
  <si>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</si>
  <si>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</si>
  <si>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</si>
  <si>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</si>
  <si>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</si>
  <si>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</si>
  <si>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</si>
  <si>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</si>
  <si>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</si>
  <si>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</si>
  <si>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</si>
  <si>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</si>
  <si>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</si>
  <si>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</si>
  <si>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</si>
  <si>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</si>
  <si>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</si>
  <si>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</si>
  <si>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</si>
  <si>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</si>
  <si>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</si>
  <si>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</si>
  <si>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</si>
  <si>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</si>
  <si>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</si>
  <si>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</si>
  <si>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</si>
  <si>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</si>
  <si>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</si>
  <si>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</si>
  <si>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</si>
  <si>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</si>
  <si>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</si>
  <si>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</si>
  <si>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</si>
  <si>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</si>
  <si>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</si>
  <si>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</si>
  <si>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</si>
  <si>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</si>
  <si>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</si>
  <si>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</si>
  <si>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</si>
  <si>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</si>
  <si>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</si>
  <si>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</si>
  <si>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</si>
  <si>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</si>
  <si>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</si>
  <si>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</si>
  <si>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</si>
  <si>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</si>
  <si>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</si>
  <si>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</si>
  <si>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</si>
  <si>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</si>
  <si>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</si>
  <si>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</si>
  <si>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</si>
  <si>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</si>
  <si>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</si>
  <si>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</si>
  <si>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</si>
  <si>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</si>
  <si>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</si>
  <si>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</si>
  <si>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</si>
  <si>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</si>
  <si>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</si>
  <si>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</si>
  <si>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</si>
  <si>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</si>
  <si>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</si>
  <si>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</si>
  <si>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</si>
  <si>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</si>
  <si>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</si>
  <si>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</si>
  <si>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</si>
  <si>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</si>
  <si>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</si>
  <si>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</si>
  <si>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</si>
  <si>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</si>
  <si>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</si>
  <si>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</si>
  <si>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</si>
  <si>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</si>
  <si>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</si>
  <si>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</si>
  <si>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</si>
  <si>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</si>
  <si>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</si>
  <si>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</si>
  <si>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</si>
  <si>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</si>
  <si>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</si>
  <si>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</si>
  <si>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</si>
  <si>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</si>
  <si>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</si>
  <si>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</si>
  <si>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</si>
  <si>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</si>
  <si>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</si>
  <si>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</si>
  <si>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</si>
  <si>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</si>
  <si>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</si>
  <si>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</si>
  <si>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</si>
  <si>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</si>
  <si>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</si>
  <si>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</si>
  <si>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</si>
  <si>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</si>
  <si>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</si>
  <si>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</si>
  <si>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</si>
  <si>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</si>
  <si>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</si>
  <si>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</si>
  <si>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</si>
  <si>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</si>
  <si>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</si>
  <si>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</si>
  <si>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</si>
  <si>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</si>
  <si>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</si>
  <si>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</si>
  <si>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</si>
  <si>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</si>
  <si>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</si>
  <si>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</si>
  <si>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</si>
  <si>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</si>
  <si>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</si>
  <si>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</si>
  <si>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</si>
  <si>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</si>
  <si>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</si>
  <si>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</si>
  <si>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</si>
  <si>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</si>
  <si>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</si>
  <si>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</si>
  <si>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</si>
  <si>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</si>
  <si>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</si>
  <si>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</si>
  <si>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</si>
  <si>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</si>
  <si>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</si>
  <si>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</si>
  <si>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</si>
  <si>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</si>
  <si>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</si>
  <si>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</si>
  <si>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</si>
  <si>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</si>
  <si>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</si>
  <si>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</si>
  <si>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</si>
  <si>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</si>
  <si>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</si>
  <si>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</si>
  <si>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</si>
  <si>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</si>
  <si>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</si>
  <si>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</si>
  <si>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</si>
  <si>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</si>
  <si>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</si>
  <si>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</si>
  <si>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</si>
  <si>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</si>
  <si>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</si>
  <si>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</si>
  <si>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</si>
  <si>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</si>
  <si>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</si>
  <si>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</si>
  <si>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</si>
  <si>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</si>
  <si>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</si>
  <si>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</si>
  <si>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</si>
  <si>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</si>
  <si>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</si>
  <si>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</si>
  <si>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</si>
  <si>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</si>
  <si>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</si>
  <si>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</si>
  <si>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</si>
  <si>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</si>
  <si>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</si>
  <si>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</si>
  <si>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</si>
  <si>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</si>
  <si>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</si>
  <si>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</si>
  <si>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</si>
  <si>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</si>
  <si>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</si>
  <si>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</si>
  <si>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</si>
  <si>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</si>
  <si>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</si>
  <si>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</si>
  <si>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</si>
  <si>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</si>
  <si>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</si>
  <si>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</si>
  <si>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</si>
  <si>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</si>
  <si>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</si>
  <si>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</si>
  <si>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</si>
  <si>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</si>
  <si>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</si>
  <si>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</si>
  <si>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</si>
  <si>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</si>
  <si>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</si>
  <si>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</si>
  <si>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</si>
  <si>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</si>
  <si>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</si>
  <si>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</si>
  <si>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</si>
  <si>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</si>
  <si>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</si>
  <si>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</si>
  <si>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</si>
  <si>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</si>
  <si>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</si>
  <si>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</si>
  <si>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</si>
  <si>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</si>
  <si>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</si>
  <si>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</si>
  <si>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</si>
  <si>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</si>
  <si>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</si>
  <si>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</si>
  <si>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</si>
  <si>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</si>
  <si>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</si>
  <si>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</si>
  <si>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</si>
  <si>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</si>
  <si>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</si>
  <si>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</si>
  <si>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</si>
  <si>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</si>
  <si>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</si>
  <si>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</si>
  <si>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</si>
  <si>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</si>
  <si>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</si>
  <si>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</si>
  <si>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</si>
  <si>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</si>
  <si>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</si>
  <si>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</si>
  <si>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</si>
  <si>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</si>
  <si>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</si>
  <si>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</si>
  <si>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</si>
  <si>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</si>
  <si>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</si>
  <si>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</si>
  <si>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</si>
  <si>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</si>
  <si>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</si>
  <si>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</si>
  <si>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</si>
  <si>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</si>
  <si>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</si>
  <si>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</si>
  <si>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</si>
  <si>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</si>
  <si>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</si>
  <si>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</si>
  <si>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</si>
  <si>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</si>
  <si>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</si>
  <si>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</si>
  <si>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</si>
  <si>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</si>
  <si>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</si>
  <si>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</si>
  <si>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</si>
  <si>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</si>
  <si>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</si>
  <si>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</si>
  <si>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</si>
  <si>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</si>
  <si>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</si>
  <si>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</si>
  <si>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</si>
  <si>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</si>
  <si>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</si>
  <si>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</si>
  <si>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</si>
  <si>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</si>
  <si>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</si>
  <si>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</si>
  <si>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</si>
  <si>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</si>
  <si>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</si>
  <si>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</si>
  <si>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</si>
  <si>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</si>
  <si>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</si>
  <si>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</si>
  <si>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</si>
  <si>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</si>
  <si>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</si>
  <si>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</si>
  <si>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</si>
  <si>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</si>
  <si>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</si>
  <si>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</si>
  <si>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</si>
  <si>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</si>
  <si>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</si>
  <si>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</si>
  <si>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</si>
  <si>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</si>
  <si>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</si>
  <si>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</si>
  <si>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</si>
  <si>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</si>
  <si>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</si>
  <si>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</si>
  <si>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</si>
  <si>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</si>
  <si>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</si>
  <si>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</si>
  <si>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</si>
  <si>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</si>
  <si>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</si>
  <si>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</si>
  <si>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</si>
  <si>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</si>
  <si>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</si>
  <si>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</si>
  <si>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</si>
  <si>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</si>
  <si>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</si>
  <si>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</si>
  <si>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</si>
  <si>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</si>
  <si>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</si>
  <si>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</si>
  <si>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</si>
  <si>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</si>
  <si>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</si>
  <si>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</si>
  <si>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</si>
  <si>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</si>
  <si>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</si>
  <si>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</si>
  <si>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</si>
  <si>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</si>
  <si>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</si>
  <si>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</si>
  <si>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</si>
  <si>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</si>
  <si>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</si>
  <si>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</si>
  <si>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</si>
  <si>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</si>
  <si>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</si>
  <si>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</si>
  <si>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</si>
  <si>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</si>
  <si>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</si>
  <si>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</si>
  <si>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</si>
  <si>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</si>
  <si>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</si>
  <si>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</si>
  <si>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</si>
  <si>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</si>
  <si>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</si>
  <si>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</si>
  <si>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</si>
  <si>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</si>
  <si>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</si>
  <si>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</si>
  <si>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</si>
  <si>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</si>
  <si>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</si>
  <si>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</si>
  <si>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</si>
  <si>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</si>
  <si>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</si>
  <si>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</si>
  <si>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</si>
  <si>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</si>
  <si>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</si>
  <si>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</si>
  <si>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</si>
  <si>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</si>
  <si>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</si>
  <si>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</si>
  <si>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</si>
  <si>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</si>
  <si>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</si>
  <si>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</si>
  <si>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</si>
  <si>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</si>
  <si>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</si>
  <si>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</si>
  <si>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</si>
  <si>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</si>
  <si>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</si>
  <si>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</si>
  <si>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</si>
  <si>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</si>
  <si>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</si>
  <si>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</si>
  <si>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</si>
  <si>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</si>
  <si>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</si>
  <si>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</si>
  <si>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</si>
  <si>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</si>
  <si>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</si>
  <si>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</si>
  <si>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</si>
  <si>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</si>
  <si>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</si>
  <si>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</si>
  <si>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</si>
  <si>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</si>
  <si>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</si>
  <si>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</si>
  <si>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</si>
  <si>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</si>
  <si>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</si>
  <si>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</si>
  <si>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</si>
  <si>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</si>
  <si>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</si>
  <si>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</si>
  <si>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</si>
  <si>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</si>
  <si>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</si>
  <si>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</si>
  <si>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</si>
  <si>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</si>
  <si>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</si>
  <si>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</si>
  <si>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</si>
  <si>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</si>
  <si>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</si>
  <si>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</si>
  <si>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</si>
  <si>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</si>
  <si>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</si>
  <si>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</si>
  <si>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</si>
  <si>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</si>
  <si>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</si>
  <si>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</si>
  <si>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</si>
  <si>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</si>
  <si>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</si>
  <si>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</si>
  <si>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</si>
  <si>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</si>
  <si>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</si>
  <si>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</si>
  <si>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</si>
  <si>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</si>
  <si>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</si>
  <si>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</si>
  <si>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</si>
  <si>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</si>
  <si>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</si>
  <si>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</si>
  <si>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</si>
  <si>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</si>
  <si>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</si>
  <si>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</si>
  <si>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</si>
  <si>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</si>
  <si>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</si>
  <si>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</si>
  <si>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</si>
  <si>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</si>
  <si>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</si>
  <si>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</si>
  <si>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</si>
  <si>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</si>
  <si>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</si>
  <si>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</si>
  <si>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</si>
  <si>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</si>
  <si>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</si>
  <si>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</si>
  <si>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</si>
  <si>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</si>
  <si>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</si>
  <si>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</si>
  <si>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</si>
  <si>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</si>
  <si>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</si>
  <si>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</si>
  <si>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</si>
  <si>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</si>
  <si>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</si>
  <si>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</si>
  <si>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</si>
  <si>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</si>
  <si>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</si>
  <si>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</si>
  <si>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</si>
  <si>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</si>
  <si>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</si>
  <si>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</si>
  <si>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</si>
  <si>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</si>
  <si>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</si>
  <si>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</si>
  <si>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</si>
  <si>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</si>
  <si>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</si>
  <si>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</si>
  <si>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</si>
  <si>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</si>
  <si>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</si>
  <si>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</si>
  <si>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</si>
  <si>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</si>
  <si>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</si>
  <si>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</si>
  <si>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</si>
  <si>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</si>
  <si>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</si>
  <si>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</si>
  <si>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</si>
  <si>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</si>
  <si>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</si>
  <si>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</si>
  <si>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</si>
  <si>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</si>
  <si>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</si>
  <si>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</si>
  <si>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</si>
  <si>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</si>
  <si>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</si>
  <si>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</si>
  <si>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</si>
  <si>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</si>
  <si>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</si>
  <si>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</si>
  <si>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</si>
  <si>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</si>
  <si>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</si>
  <si>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</si>
  <si>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</si>
  <si>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</si>
  <si>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</si>
  <si>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</si>
  <si>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</si>
  <si>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</si>
  <si>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</si>
  <si>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</si>
  <si>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</si>
  <si>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</si>
  <si>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</si>
  <si>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</si>
  <si>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</si>
  <si>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</si>
  <si>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</si>
  <si>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</si>
  <si>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</si>
  <si>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</si>
  <si>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</si>
  <si>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</si>
  <si>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</si>
  <si>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</si>
  <si>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</si>
  <si>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</si>
  <si>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</si>
  <si>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</si>
  <si>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</si>
  <si>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</si>
  <si>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</si>
  <si>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</si>
  <si>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</si>
  <si>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</si>
  <si>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</si>
  <si>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</si>
  <si>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</si>
  <si>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</si>
  <si>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</si>
  <si>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</si>
  <si>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</si>
  <si>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</si>
  <si>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</si>
  <si>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</si>
  <si>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</si>
  <si>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</si>
  <si>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</si>
  <si>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</si>
  <si>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</si>
  <si>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</si>
  <si>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</si>
  <si>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</si>
  <si>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</si>
  <si>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</si>
  <si>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</si>
  <si>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</si>
  <si>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</si>
  <si>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</si>
  <si>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</si>
  <si>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</si>
  <si>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</si>
  <si>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</si>
  <si>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</si>
  <si>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</si>
  <si>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</si>
  <si>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</si>
  <si>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</si>
  <si>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</si>
  <si>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</si>
  <si>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</si>
  <si>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</si>
  <si>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</si>
  <si>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</si>
  <si>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</si>
  <si>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</si>
  <si>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</si>
  <si>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</si>
  <si>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</si>
  <si>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</si>
  <si>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</si>
  <si>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</si>
  <si>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</si>
  <si>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</si>
  <si>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</si>
  <si>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</si>
  <si>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</si>
  <si>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</si>
  <si>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</si>
  <si>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</si>
  <si>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</si>
  <si>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</si>
  <si>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</si>
  <si>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</si>
  <si>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</si>
  <si>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</si>
  <si>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</si>
  <si>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</si>
  <si>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</si>
  <si>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</si>
  <si>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</si>
  <si>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</si>
  <si>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</si>
  <si>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</si>
  <si>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</si>
  <si>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</si>
  <si>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</si>
  <si>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</si>
  <si>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</si>
  <si>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</si>
  <si>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</si>
  <si>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</si>
  <si>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</si>
  <si>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</si>
  <si>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</si>
  <si>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</si>
  <si>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</si>
  <si>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</si>
  <si>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</si>
  <si>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</si>
  <si>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</si>
  <si>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</si>
  <si>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</si>
  <si>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</si>
  <si>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</si>
  <si>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</si>
  <si>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</si>
  <si>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</si>
  <si>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</si>
  <si>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</si>
  <si>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</si>
  <si>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</si>
  <si>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</si>
  <si>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</si>
  <si>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</si>
  <si>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</si>
  <si>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</si>
  <si>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</si>
  <si>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</si>
  <si>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</si>
  <si>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</si>
  <si>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</si>
  <si>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</si>
  <si>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</si>
  <si>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</si>
  <si>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</si>
  <si>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</si>
  <si>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</si>
  <si>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</si>
  <si>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</si>
  <si>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</si>
  <si>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</si>
  <si>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</si>
  <si>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</si>
  <si>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</si>
  <si>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</si>
  <si>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</si>
  <si>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</si>
  <si>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</si>
  <si>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</si>
  <si>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</si>
  <si>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</si>
  <si>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</si>
  <si>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</si>
  <si>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</si>
  <si>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</si>
  <si>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</si>
  <si>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</si>
  <si>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</si>
  <si>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</si>
  <si>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</si>
  <si>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</si>
  <si>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</si>
  <si>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</si>
  <si>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</si>
  <si>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</si>
  <si>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</si>
  <si>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</si>
  <si>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</si>
  <si>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</si>
  <si>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</si>
  <si>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</si>
  <si>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</si>
  <si>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</si>
  <si>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</si>
  <si>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</si>
  <si>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</si>
  <si>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</si>
  <si>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</si>
  <si>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</si>
  <si>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</si>
  <si>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</si>
  <si>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</si>
  <si>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</si>
  <si>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</si>
  <si>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</si>
  <si>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</si>
  <si>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</si>
  <si>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</si>
  <si>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</si>
  <si>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</si>
  <si>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</si>
  <si>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</si>
  <si>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</si>
  <si>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</si>
  <si>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</si>
  <si>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</si>
  <si>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</si>
  <si>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</si>
  <si>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</si>
  <si>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</si>
  <si>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</si>
  <si>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</si>
  <si>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</si>
  <si>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</si>
  <si>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</si>
  <si>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</si>
  <si>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</si>
  <si>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</si>
  <si>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</si>
  <si>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</si>
  <si>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</si>
  <si>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</si>
  <si>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</si>
  <si>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</si>
  <si>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</si>
  <si>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</si>
  <si>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</si>
  <si>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</si>
  <si>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</si>
  <si>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</si>
  <si>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</si>
  <si>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</si>
  <si>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</si>
  <si>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</si>
  <si>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</si>
  <si>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</si>
  <si>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</si>
  <si>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</si>
  <si>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</si>
  <si>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</si>
  <si>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</si>
  <si>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</si>
  <si>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</si>
  <si>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</si>
  <si>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</si>
  <si>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</si>
  <si>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</si>
  <si>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</si>
  <si>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</si>
  <si>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</si>
  <si>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</si>
  <si>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</si>
  <si>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</si>
  <si>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</si>
  <si>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</si>
  <si>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</si>
  <si>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</si>
  <si>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</si>
  <si>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</si>
  <si>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</si>
  <si>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</si>
  <si>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</si>
  <si>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</si>
  <si>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</si>
  <si>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</si>
  <si>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</si>
  <si>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</si>
  <si>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</si>
  <si>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</si>
  <si>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</si>
  <si>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</si>
  <si>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</si>
  <si>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</si>
  <si>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</si>
  <si>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</si>
  <si>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</si>
  <si>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</si>
  <si>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</si>
  <si>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</si>
  <si>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</si>
  <si>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</si>
  <si>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</si>
  <si>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</si>
  <si>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</si>
  <si>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</si>
  <si>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</si>
  <si>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</si>
  <si>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</si>
  <si>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</si>
  <si>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</si>
  <si>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</si>
  <si>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</si>
  <si>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</si>
  <si>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</si>
  <si>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</si>
  <si>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</si>
  <si>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</si>
  <si>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</si>
  <si>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</si>
  <si>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</si>
  <si>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</si>
  <si>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</si>
  <si>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</si>
  <si>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</si>
  <si>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</si>
  <si>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</si>
  <si>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</si>
  <si>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</si>
  <si>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</si>
  <si>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</si>
  <si>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</si>
  <si>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</si>
  <si>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</si>
  <si>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</si>
  <si>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</si>
  <si>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</si>
  <si>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</si>
  <si>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</si>
  <si>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</si>
  <si>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</si>
  <si>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</si>
  <si>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</si>
  <si>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</si>
  <si>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</si>
  <si>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</si>
  <si>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</si>
  <si>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</si>
  <si>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</si>
  <si>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</si>
  <si>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</si>
  <si>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</si>
  <si>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</si>
  <si>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</si>
  <si>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</si>
  <si>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</si>
  <si>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</si>
  <si>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</si>
  <si>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</si>
  <si>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</si>
  <si>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</si>
  <si>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</si>
  <si>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</si>
  <si>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</si>
  <si>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</si>
  <si>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</si>
  <si>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</si>
  <si>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</si>
  <si>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</si>
  <si>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</si>
  <si>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</si>
  <si>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</si>
  <si>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</si>
  <si>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</si>
  <si>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</si>
  <si>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</si>
  <si>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</si>
  <si>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</si>
  <si>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</si>
  <si>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</si>
  <si>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</si>
  <si>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</si>
  <si>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</si>
  <si>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</si>
  <si>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</si>
  <si>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</si>
  <si>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</si>
  <si>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</si>
  <si>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</si>
  <si>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</si>
  <si>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</si>
  <si>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</si>
  <si>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</si>
  <si>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</si>
  <si>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</si>
  <si>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</si>
  <si>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</si>
  <si>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</si>
  <si>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</si>
  <si>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</si>
  <si>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</si>
  <si>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</si>
  <si>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</si>
  <si>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</si>
  <si>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</si>
  <si>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</si>
  <si>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</si>
  <si>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</si>
  <si>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</si>
  <si>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</si>
  <si>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</si>
  <si>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</si>
  <si>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</si>
  <si>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</si>
  <si>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</si>
  <si>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</si>
  <si>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</si>
  <si>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</si>
  <si>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</si>
  <si>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</si>
  <si>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</si>
  <si>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</si>
  <si>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</si>
  <si>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</si>
  <si>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</si>
  <si>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</si>
  <si>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</si>
  <si>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</si>
  <si>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</si>
  <si>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</si>
  <si>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</si>
  <si>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</si>
  <si>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</si>
  <si>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</si>
  <si>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</si>
  <si>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</si>
  <si>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</si>
  <si>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</si>
  <si>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</si>
  <si>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</si>
  <si>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</si>
  <si>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</si>
  <si>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</si>
  <si>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</si>
  <si>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</si>
  <si>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</si>
  <si>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</si>
  <si>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</si>
  <si>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</si>
  <si>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</si>
  <si>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</si>
  <si>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</si>
  <si>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</si>
  <si>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</si>
  <si>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</si>
  <si>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</si>
  <si>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</si>
  <si>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</si>
  <si>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</si>
  <si>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</si>
  <si>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</si>
  <si>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</si>
  <si>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</si>
  <si>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</si>
  <si>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</si>
  <si>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</si>
  <si>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</si>
  <si>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</si>
  <si>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</si>
  <si>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</si>
  <si>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</si>
  <si>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</si>
  <si>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</si>
  <si>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</si>
  <si>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</si>
  <si>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</si>
  <si>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</si>
  <si>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</si>
  <si>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</si>
  <si>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</si>
  <si>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</si>
  <si>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</si>
  <si>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</si>
  <si>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</si>
  <si>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</si>
  <si>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</si>
  <si>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</si>
  <si>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</si>
  <si>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</si>
  <si>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</si>
  <si>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</si>
  <si>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</si>
  <si>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</si>
  <si>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</si>
  <si>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</si>
  <si>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</si>
  <si>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</si>
  <si>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</si>
  <si>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</si>
  <si>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</si>
  <si>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</si>
  <si>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</si>
  <si>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</si>
  <si>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</si>
  <si>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</si>
  <si>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</si>
  <si>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</si>
  <si>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</si>
  <si>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</si>
  <si>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</si>
  <si>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</si>
  <si>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</si>
  <si>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</si>
  <si>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</si>
  <si>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</si>
  <si>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</si>
  <si>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</si>
  <si>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</si>
  <si>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</si>
  <si>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</si>
  <si>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</si>
  <si>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</si>
  <si>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</si>
  <si>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</si>
  <si>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</si>
  <si>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</si>
  <si>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</si>
  <si>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</si>
  <si>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</si>
  <si>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</si>
  <si>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</si>
  <si>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</si>
  <si>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</si>
  <si>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</si>
  <si>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</si>
  <si>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</si>
  <si>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</si>
  <si>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</si>
  <si>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</si>
  <si>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</si>
  <si>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</si>
  <si>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</si>
  <si>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</si>
  <si>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</si>
  <si>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</si>
  <si>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</si>
  <si>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</si>
  <si>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</si>
  <si>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</si>
  <si>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</si>
  <si>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</si>
  <si>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</si>
  <si>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</si>
  <si>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</si>
  <si>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</si>
  <si>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</si>
  <si>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</si>
  <si>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</si>
  <si>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</si>
  <si>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</si>
  <si>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</si>
  <si>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</si>
  <si>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</si>
  <si>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</si>
  <si>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</si>
  <si>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</si>
  <si>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</si>
  <si>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</si>
  <si>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</si>
  <si>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</si>
  <si>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</si>
  <si>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</si>
  <si>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</si>
  <si>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</si>
  <si>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</si>
  <si>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</si>
  <si>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</si>
  <si>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</si>
  <si>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</si>
  <si>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</si>
  <si>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</si>
  <si>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</si>
  <si>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</si>
  <si>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</si>
  <si>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</si>
  <si>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</si>
  <si>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</si>
  <si>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</si>
  <si>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</si>
  <si>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</si>
  <si>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</si>
  <si>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</si>
  <si>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</si>
  <si>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</si>
  <si>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</si>
  <si>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</si>
  <si>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</si>
  <si>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</si>
  <si>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</si>
  <si>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</si>
  <si>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</si>
  <si>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</si>
  <si>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</si>
  <si>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</si>
  <si>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</si>
  <si>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</si>
  <si>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</si>
  <si>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</si>
  <si>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</si>
  <si>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</si>
  <si>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</si>
  <si>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</si>
  <si>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</si>
  <si>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</si>
  <si>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</si>
  <si>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</si>
  <si>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</si>
  <si>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</si>
  <si>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</si>
  <si>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</si>
  <si>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</si>
  <si>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</si>
  <si>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</si>
  <si>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</si>
  <si>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</si>
  <si>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</si>
  <si>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</si>
  <si>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</si>
  <si>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</si>
  <si>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</si>
  <si>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</si>
  <si>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</si>
  <si>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</si>
  <si>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</si>
  <si>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</si>
  <si>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</si>
  <si>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</si>
  <si>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</si>
  <si>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</si>
  <si>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</si>
  <si>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</si>
  <si>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</si>
  <si>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</si>
  <si>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</si>
  <si>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</si>
  <si>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</si>
  <si>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</si>
  <si>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</si>
  <si>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</si>
  <si>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</si>
  <si>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</si>
  <si>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</si>
  <si>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</si>
  <si>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</si>
  <si>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</si>
  <si>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</si>
  <si>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</si>
  <si>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</si>
  <si>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</si>
  <si>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</si>
  <si>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</si>
  <si>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</si>
  <si>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</si>
  <si>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</si>
  <si>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</si>
  <si>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</si>
  <si>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</si>
  <si>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</si>
  <si>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</si>
  <si>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</si>
  <si>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</si>
  <si>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</si>
  <si>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</si>
  <si>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</si>
  <si>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</si>
  <si>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</si>
  <si>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</si>
  <si>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</si>
  <si>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</si>
  <si>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</si>
  <si>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</si>
  <si>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</si>
  <si>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</si>
  <si>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</si>
  <si>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</si>
  <si>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</si>
  <si>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</si>
  <si>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</si>
  <si>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</si>
  <si>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</si>
  <si>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</si>
  <si>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</si>
  <si>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</si>
  <si>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</si>
  <si>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</si>
  <si>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</si>
  <si>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</si>
  <si>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</si>
  <si>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</si>
  <si>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</si>
  <si>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</si>
  <si>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</si>
  <si>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</si>
  <si>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</si>
  <si>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</si>
  <si>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</si>
  <si>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</si>
  <si>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</si>
  <si>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</si>
  <si>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</si>
  <si>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</si>
  <si>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</si>
  <si>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</si>
  <si>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</si>
  <si>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</si>
  <si>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</si>
  <si>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</si>
  <si>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</si>
  <si>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</si>
  <si>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</si>
  <si>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</si>
  <si>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</si>
  <si>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</si>
  <si>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</si>
  <si>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</si>
  <si>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</si>
  <si>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</si>
  <si>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</si>
  <si>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</si>
  <si>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</si>
  <si>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</si>
  <si>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</si>
  <si>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</si>
  <si>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</si>
  <si>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</si>
  <si>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</si>
  <si>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</si>
  <si>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</si>
  <si>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</si>
  <si>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</si>
  <si>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</si>
  <si>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</si>
  <si>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</si>
  <si>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</si>
  <si>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</si>
  <si>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</si>
  <si>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</si>
  <si>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</si>
  <si>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</si>
  <si>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</si>
  <si>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</si>
  <si>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</si>
  <si>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</si>
  <si>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</si>
  <si>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</si>
  <si>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</si>
  <si>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</si>
  <si>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</si>
  <si>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</si>
  <si>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</si>
  <si>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</si>
  <si>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</si>
  <si>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</si>
  <si>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</si>
  <si>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</si>
  <si>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</si>
  <si>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</si>
  <si>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</si>
  <si>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</si>
  <si>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</si>
  <si>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</si>
  <si>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</si>
  <si>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</si>
  <si>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</si>
  <si>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</si>
  <si>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</si>
  <si>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</si>
  <si>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</si>
  <si>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</si>
  <si>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</si>
  <si>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</si>
  <si>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</si>
  <si>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</si>
  <si>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</si>
  <si>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</si>
  <si>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</si>
  <si>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</si>
  <si>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</si>
  <si>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</si>
  <si>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</si>
  <si>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</si>
  <si>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</si>
  <si>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</si>
  <si>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</si>
  <si>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</si>
  <si>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</si>
  <si>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</si>
  <si>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</si>
  <si>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</si>
  <si>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</si>
  <si>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</si>
  <si>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</si>
  <si>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</si>
  <si>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</si>
  <si>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</si>
  <si>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</si>
  <si>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</si>
  <si>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</si>
  <si>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</si>
  <si>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</si>
  <si>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</si>
  <si>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</si>
  <si>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</si>
  <si>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</si>
  <si>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</si>
  <si>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</si>
  <si>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</si>
  <si>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</si>
  <si>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</si>
  <si>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</si>
  <si>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</si>
  <si>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</si>
  <si>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</si>
  <si>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</si>
  <si>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</si>
  <si>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</si>
  <si>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</si>
  <si>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</si>
  <si>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</si>
  <si>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</si>
  <si>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</si>
  <si>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</si>
  <si>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</si>
  <si>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</si>
  <si>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</si>
  <si>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</si>
  <si>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</si>
  <si>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</si>
  <si>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</si>
  <si>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</si>
  <si>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</si>
  <si>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</si>
  <si>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</si>
  <si>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</si>
  <si>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</si>
  <si>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</si>
  <si>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</si>
  <si>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</si>
  <si>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</si>
  <si>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</si>
  <si>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</si>
  <si>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</si>
  <si>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</si>
  <si>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</si>
  <si>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</si>
  <si>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</si>
  <si>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</si>
  <si>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</si>
  <si>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</si>
  <si>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</si>
  <si>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</si>
  <si>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</si>
  <si>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</si>
  <si>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</si>
  <si>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</si>
  <si>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</si>
  <si>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</si>
  <si>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</si>
  <si>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</si>
  <si>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</si>
  <si>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</si>
  <si>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</si>
  <si>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</si>
  <si>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</si>
  <si>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</si>
  <si>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</si>
  <si>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</si>
  <si>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</si>
  <si>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</si>
  <si>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</si>
  <si>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</si>
  <si>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</si>
  <si>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</si>
  <si>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</si>
  <si>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</si>
  <si>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</si>
  <si>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</si>
  <si>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</si>
  <si>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</si>
  <si>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</si>
  <si>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</si>
  <si>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</si>
  <si>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</si>
  <si>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</si>
  <si>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</si>
  <si>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</si>
  <si>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</si>
  <si>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</si>
  <si>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</si>
  <si>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</si>
  <si>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</si>
  <si>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</si>
  <si>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</si>
  <si>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</si>
  <si>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</si>
  <si>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</si>
  <si>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</si>
  <si>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</si>
  <si>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</si>
  <si>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</si>
  <si>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</si>
  <si>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</si>
  <si>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</si>
  <si>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</si>
  <si>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</si>
  <si>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</si>
  <si>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</si>
  <si>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</si>
  <si>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</si>
  <si>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</si>
  <si>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</si>
  <si>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</si>
  <si>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</si>
  <si>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</si>
  <si>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</si>
  <si>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</si>
  <si>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</si>
  <si>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</si>
  <si>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</si>
  <si>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</si>
  <si>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</si>
  <si>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</si>
  <si>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</si>
  <si>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</si>
  <si>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</si>
  <si>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</si>
  <si>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</si>
  <si>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</si>
  <si>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</si>
  <si>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</si>
  <si>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</si>
  <si>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</si>
  <si>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</si>
  <si>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</si>
  <si>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</si>
  <si>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</si>
  <si>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</si>
  <si>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</si>
  <si>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</si>
  <si>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</si>
  <si>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</si>
  <si>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</si>
  <si>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</si>
  <si>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</si>
  <si>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</si>
  <si>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</si>
  <si>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</si>
  <si>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</si>
  <si>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</si>
  <si>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</si>
  <si>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</si>
  <si>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</si>
  <si>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</si>
  <si>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</si>
  <si>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</si>
  <si>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</si>
  <si>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</si>
  <si>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</si>
  <si>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</si>
  <si>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</si>
  <si>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</si>
  <si>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</si>
  <si>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</si>
  <si>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</si>
  <si>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</si>
  <si>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</si>
  <si>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</si>
  <si>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</si>
  <si>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</si>
  <si>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</si>
  <si>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</si>
  <si>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</si>
  <si>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</si>
  <si>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</si>
  <si>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</si>
  <si>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</si>
  <si>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</si>
  <si>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</si>
  <si>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</si>
  <si>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</si>
  <si>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</si>
  <si>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</si>
  <si>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</si>
  <si>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</si>
  <si>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</si>
  <si>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</si>
  <si>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</si>
  <si>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</si>
  <si>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</si>
  <si>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</si>
  <si>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</si>
  <si>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</si>
  <si>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</si>
  <si>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</si>
  <si>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</si>
  <si>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</si>
  <si>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</si>
  <si>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</si>
  <si>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</si>
  <si>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</si>
  <si>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</si>
  <si>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</si>
  <si>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</si>
  <si>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</si>
  <si>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</si>
  <si>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</si>
  <si>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</si>
  <si>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</si>
  <si>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</si>
  <si>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</si>
  <si>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</si>
  <si>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</si>
  <si>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</si>
  <si>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</si>
  <si>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</si>
  <si>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</si>
  <si>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</si>
  <si>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</si>
  <si>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</si>
  <si>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</si>
  <si>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</si>
  <si>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</si>
  <si>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</si>
  <si>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</si>
  <si>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</si>
  <si>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</si>
  <si>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</si>
  <si>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</si>
  <si>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</si>
  <si>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</si>
  <si>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</si>
  <si>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</si>
  <si>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</si>
  <si>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</si>
  <si>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</si>
  <si>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</si>
  <si>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</si>
  <si>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</si>
  <si>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</si>
  <si>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</si>
  <si>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</si>
  <si>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</si>
  <si>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</si>
  <si>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</si>
  <si>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</si>
  <si>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</si>
  <si>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</si>
  <si>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</si>
  <si>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</si>
  <si>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</si>
  <si>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</si>
  <si>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</si>
  <si>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</si>
  <si>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</si>
  <si>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</si>
  <si>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</si>
  <si>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</si>
  <si>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</si>
  <si>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</si>
  <si>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</si>
  <si>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</si>
  <si>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</si>
  <si>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</si>
  <si>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</si>
  <si>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</si>
  <si>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</si>
  <si>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</si>
  <si>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</si>
  <si>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</si>
  <si>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</si>
  <si>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</si>
  <si>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</si>
  <si>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</si>
  <si>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</si>
  <si>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</si>
  <si>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</si>
  <si>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</si>
  <si>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</si>
  <si>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</si>
  <si>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</si>
  <si>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</si>
  <si>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</si>
  <si>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</si>
  <si>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</si>
  <si>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</si>
  <si>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</si>
  <si>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</si>
  <si>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</si>
  <si>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</si>
  <si>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</si>
  <si>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</si>
  <si>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</si>
  <si>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</si>
  <si>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</si>
  <si>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</si>
  <si>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</si>
  <si>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</si>
  <si>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</si>
  <si>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</si>
  <si>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</si>
  <si>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</si>
  <si>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</si>
  <si>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</si>
  <si>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</si>
  <si>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</si>
  <si>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</si>
  <si>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</si>
  <si>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</si>
  <si>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</si>
  <si>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</si>
  <si>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</si>
  <si>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</si>
  <si>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</si>
  <si>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</si>
  <si>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</si>
  <si>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</si>
  <si>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</si>
  <si>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</si>
  <si>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</si>
  <si>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</si>
  <si>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</si>
  <si>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</si>
  <si>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</si>
  <si>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</si>
  <si>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</si>
  <si>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</si>
  <si>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</si>
  <si>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</si>
  <si>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</si>
  <si>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</si>
  <si>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</si>
  <si>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</si>
  <si>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</si>
  <si>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</si>
  <si>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</si>
  <si>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</si>
  <si>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</si>
  <si>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</si>
  <si>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</si>
  <si>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</si>
  <si>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</si>
  <si>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</si>
  <si>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</si>
  <si>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</si>
  <si>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</si>
  <si>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</si>
  <si>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</si>
  <si>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</si>
  <si>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</si>
  <si>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</si>
  <si>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</si>
  <si>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</si>
  <si>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</si>
  <si>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</si>
  <si>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</si>
  <si>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</si>
  <si>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</si>
  <si>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</si>
  <si>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</si>
  <si>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</si>
  <si>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</si>
  <si>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</si>
  <si>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</si>
  <si>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</si>
  <si>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</si>
  <si>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</si>
  <si>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</si>
  <si>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</si>
  <si>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</si>
  <si>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</si>
  <si>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</si>
  <si>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</si>
  <si>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</si>
  <si>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</si>
  <si>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</si>
  <si>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</si>
  <si>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</si>
  <si>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</si>
  <si>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</si>
  <si>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</si>
  <si>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</si>
  <si>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</si>
  <si>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</si>
  <si>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</si>
  <si>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</si>
  <si>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</si>
  <si>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</si>
  <si>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</si>
  <si>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</si>
  <si>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</si>
  <si>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</si>
  <si>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</si>
  <si>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</si>
  <si>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</si>
  <si>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</si>
  <si>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</si>
  <si>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</si>
  <si>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</si>
  <si>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</si>
  <si>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</si>
  <si>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</si>
  <si>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</si>
  <si>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</si>
  <si>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</si>
  <si>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</si>
  <si>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</si>
  <si>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</si>
  <si>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</si>
  <si>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</si>
  <si>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</si>
  <si>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</si>
  <si>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</si>
  <si>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</si>
  <si>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</si>
  <si>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</si>
  <si>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</si>
  <si>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</si>
  <si>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</si>
  <si>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</si>
  <si>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</si>
  <si>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</si>
  <si>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</si>
  <si>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</si>
  <si>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</si>
  <si>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</si>
  <si>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</si>
  <si>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</si>
  <si>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</si>
  <si>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</si>
  <si>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</si>
  <si>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</si>
  <si>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</si>
  <si>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</si>
  <si>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</si>
  <si>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</si>
  <si>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</si>
  <si>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</si>
  <si>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</si>
  <si>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</si>
  <si>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</si>
  <si>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</si>
  <si>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</si>
  <si>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</si>
  <si>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</si>
  <si>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</si>
  <si>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</si>
  <si>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</si>
  <si>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</si>
  <si>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</si>
  <si>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</si>
  <si>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</si>
  <si>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</si>
  <si>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</si>
  <si>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</si>
  <si>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</si>
  <si>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</si>
  <si>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</si>
  <si>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</si>
  <si>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</si>
  <si>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</si>
  <si>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</si>
  <si>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</si>
  <si>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</si>
  <si>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</si>
  <si>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</si>
  <si>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</si>
  <si>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</si>
  <si>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</si>
  <si>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</si>
  <si>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</si>
  <si>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</si>
  <si>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</si>
  <si>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</si>
  <si>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</si>
  <si>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</si>
  <si>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</si>
  <si>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</si>
  <si>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</si>
  <si>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</si>
  <si>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</si>
  <si>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</si>
  <si>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</si>
  <si>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</si>
  <si>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</si>
  <si>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</si>
  <si>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</si>
  <si>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</si>
  <si>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</si>
  <si>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</si>
  <si>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</si>
  <si>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</si>
  <si>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</si>
  <si>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</si>
  <si>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</si>
  <si>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</si>
  <si>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</si>
  <si>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</si>
  <si>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</si>
  <si>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</si>
  <si>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</si>
  <si>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</si>
  <si>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</si>
  <si>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</si>
  <si>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</si>
  <si>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</si>
  <si>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</si>
  <si>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</si>
  <si>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</si>
  <si>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</si>
  <si>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</si>
  <si>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</si>
  <si>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</si>
  <si>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</si>
  <si>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</si>
  <si>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</si>
  <si>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</si>
  <si>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</si>
  <si>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</si>
  <si>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</si>
  <si>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</si>
  <si>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</si>
  <si>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</si>
  <si>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</si>
  <si>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</si>
  <si>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</si>
  <si>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</si>
  <si>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</si>
  <si>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</si>
  <si>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</si>
  <si>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</si>
  <si>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</si>
  <si>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</si>
  <si>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</si>
  <si>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</si>
  <si>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</si>
  <si>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</si>
  <si>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</si>
  <si>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</si>
  <si>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</si>
  <si>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</si>
  <si>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</si>
  <si>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</si>
  <si>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</si>
  <si>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</si>
  <si>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</si>
  <si>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</si>
  <si>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</si>
  <si>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</si>
  <si>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</si>
  <si>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</si>
  <si>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</si>
  <si>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</si>
  <si>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</si>
  <si>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</si>
  <si>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</si>
  <si>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</si>
  <si>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</si>
  <si>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</si>
  <si>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</si>
  <si>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</si>
  <si>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</si>
  <si>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</si>
  <si>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</si>
  <si>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</si>
  <si>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</si>
  <si>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</si>
  <si>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</si>
  <si>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</si>
  <si>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</si>
  <si>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</si>
  <si>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</si>
  <si>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</si>
  <si>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</si>
  <si>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</si>
  <si>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</si>
  <si>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</si>
  <si>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</si>
  <si>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</si>
  <si>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</si>
  <si>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</si>
  <si>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</si>
  <si>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</si>
  <si>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</si>
  <si>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</si>
  <si>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</si>
  <si>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</si>
  <si>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</si>
  <si>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</si>
  <si>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</si>
  <si>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</si>
  <si>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</si>
  <si>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</si>
  <si>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</si>
  <si>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</si>
  <si>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</si>
  <si>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</si>
  <si>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</si>
  <si>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</si>
  <si>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</si>
  <si>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</si>
  <si>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</si>
  <si>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</si>
  <si>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</si>
  <si>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</si>
  <si>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</si>
  <si>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</si>
  <si>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</si>
  <si>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</si>
  <si>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</si>
  <si>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</si>
  <si>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</si>
  <si>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</si>
  <si>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</si>
  <si>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</si>
  <si>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</si>
  <si>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</si>
  <si>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</si>
  <si>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</si>
  <si>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</si>
  <si>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</si>
  <si>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</si>
  <si>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</si>
  <si>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</si>
  <si>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</si>
  <si>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</si>
  <si>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</si>
  <si>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</si>
  <si>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</si>
  <si>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</si>
  <si>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</si>
  <si>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</si>
  <si>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</si>
  <si>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</si>
  <si>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</si>
  <si>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</si>
  <si>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</si>
  <si>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</si>
  <si>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</si>
  <si>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</si>
  <si>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</si>
  <si>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</si>
  <si>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</si>
  <si>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</si>
  <si>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</si>
  <si>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</si>
  <si>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</si>
  <si>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</si>
  <si>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</si>
  <si>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</si>
  <si>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</si>
  <si>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</si>
  <si>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</si>
  <si>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</si>
  <si>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</si>
  <si>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</si>
  <si>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</si>
  <si>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</si>
  <si>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</si>
  <si>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</si>
  <si>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</si>
  <si>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</si>
  <si>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</si>
  <si>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</si>
  <si>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</si>
  <si>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</si>
  <si>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</si>
  <si>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</si>
  <si>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</si>
  <si>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</si>
  <si>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</si>
  <si>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</si>
  <si>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</si>
  <si>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</si>
  <si>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</si>
  <si>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</si>
  <si>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</si>
  <si>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</si>
  <si>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</si>
  <si>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</si>
  <si>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</si>
  <si>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</si>
  <si>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</si>
  <si>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</si>
  <si>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</si>
  <si>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</si>
  <si>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</si>
  <si>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</si>
  <si>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</si>
  <si>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</si>
  <si>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</si>
  <si>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</si>
  <si>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</si>
  <si>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</si>
  <si>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</si>
  <si>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</si>
  <si>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</si>
  <si>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</si>
  <si>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</si>
  <si>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</si>
  <si>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</si>
  <si>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</si>
  <si>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</si>
  <si>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</si>
  <si>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</si>
  <si>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</si>
  <si>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</si>
  <si>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</si>
  <si>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</si>
  <si>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</si>
  <si>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</si>
  <si>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</si>
  <si>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</si>
  <si>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</si>
  <si>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</si>
  <si>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</si>
  <si>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</si>
  <si>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</si>
  <si>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</si>
  <si>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</si>
  <si>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</si>
  <si>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</si>
  <si>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</si>
  <si>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</si>
  <si>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</si>
  <si>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</si>
  <si>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</si>
  <si>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</si>
  <si>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</si>
  <si>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</si>
  <si>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</si>
  <si>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</si>
  <si>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</si>
  <si>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</si>
  <si>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</si>
  <si>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</si>
  <si>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</si>
  <si>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</si>
  <si>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</si>
  <si>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</si>
  <si>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</si>
  <si>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</si>
  <si>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</si>
  <si>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</si>
  <si>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</si>
  <si>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</si>
  <si>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</si>
  <si>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</si>
  <si>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</si>
  <si>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</si>
  <si>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</si>
  <si>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</si>
  <si>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</si>
  <si>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</si>
  <si>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</si>
  <si>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</si>
  <si>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</si>
  <si>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</si>
  <si>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</si>
  <si>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</si>
  <si>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</si>
  <si>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</si>
  <si>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</si>
  <si>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</si>
  <si>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</si>
  <si>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</si>
  <si>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</si>
  <si>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</si>
  <si>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</si>
  <si>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</si>
  <si>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</si>
  <si>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</si>
  <si>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</si>
  <si>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</si>
  <si>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</si>
  <si>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</si>
  <si>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</si>
  <si>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</si>
  <si>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</si>
  <si>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</si>
  <si>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</si>
  <si>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</si>
  <si>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</si>
  <si>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</si>
  <si>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</si>
  <si>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</si>
  <si>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</si>
  <si>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</si>
  <si>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</si>
  <si>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</si>
  <si>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</si>
  <si>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</si>
  <si>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</si>
  <si>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</si>
  <si>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</si>
  <si>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</si>
  <si>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</si>
  <si>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</si>
  <si>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</si>
  <si>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</si>
  <si>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</si>
  <si>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</si>
  <si>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</si>
  <si>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</si>
  <si>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</si>
  <si>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</si>
  <si>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</si>
  <si>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</si>
  <si>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</si>
  <si>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</si>
  <si>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</si>
  <si>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</si>
  <si>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</si>
  <si>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</si>
  <si>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</si>
  <si>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</si>
  <si>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</si>
  <si>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</si>
  <si>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</si>
  <si>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</si>
  <si>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</si>
  <si>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</si>
  <si>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</si>
  <si>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</si>
  <si>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</si>
  <si>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</si>
  <si>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</si>
  <si>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</si>
  <si>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</si>
  <si>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</si>
  <si>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</si>
  <si>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</si>
  <si>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</si>
  <si>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</si>
  <si>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</si>
  <si>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</si>
  <si>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</si>
  <si>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</si>
  <si>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</si>
  <si>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</si>
  <si>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</si>
  <si>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</si>
  <si>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</si>
  <si>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</si>
  <si>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</si>
  <si>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</si>
  <si>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</si>
  <si>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</si>
  <si>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</si>
  <si>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</si>
  <si>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</si>
  <si>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</si>
  <si>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</si>
  <si>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</si>
  <si>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</si>
  <si>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</si>
  <si>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</si>
  <si>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</si>
  <si>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</si>
  <si>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</si>
  <si>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</si>
  <si>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</si>
  <si>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</si>
  <si>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</si>
  <si>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</si>
  <si>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</si>
  <si>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</si>
  <si>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</si>
  <si>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</si>
  <si>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</si>
  <si>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</si>
  <si>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</si>
  <si>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</si>
  <si>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</si>
  <si>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</si>
  <si>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</si>
  <si>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</si>
  <si>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</si>
  <si>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</si>
  <si>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</si>
  <si>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</si>
  <si>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</si>
  <si>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</si>
  <si>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</si>
  <si>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</si>
  <si>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</si>
  <si>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</si>
  <si>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</si>
  <si>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</si>
  <si>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</si>
  <si>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</si>
  <si>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</si>
  <si>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</si>
  <si>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</si>
  <si>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</si>
  <si>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</si>
  <si>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</si>
  <si>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</si>
  <si>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</si>
  <si>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</si>
  <si>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</si>
  <si>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</si>
  <si>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</si>
  <si>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</si>
  <si>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</si>
  <si>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</si>
  <si>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</si>
  <si>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</si>
  <si>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</si>
  <si>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</si>
  <si>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</si>
  <si>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</si>
  <si>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</si>
  <si>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</si>
  <si>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</si>
  <si>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</si>
  <si>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</si>
  <si>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</si>
  <si>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</si>
  <si>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</si>
  <si>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</si>
  <si>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</si>
  <si>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</si>
  <si>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</si>
  <si>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</si>
  <si>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</si>
  <si>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</si>
  <si>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</si>
  <si>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</si>
  <si>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</si>
  <si>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</si>
  <si>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</si>
  <si>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</si>
  <si>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</si>
  <si>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</si>
  <si>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</si>
  <si>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</si>
  <si>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</si>
  <si>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</si>
  <si>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</si>
  <si>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</si>
  <si>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</si>
  <si>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</si>
  <si>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</si>
  <si>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</si>
  <si>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</si>
  <si>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</si>
  <si>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</si>
  <si>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</si>
  <si>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</si>
  <si>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</si>
  <si>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</si>
  <si>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</si>
  <si>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</si>
  <si>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</si>
  <si>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</si>
  <si>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</si>
  <si>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</si>
  <si>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</si>
  <si>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</si>
  <si>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</si>
  <si>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</si>
  <si>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</si>
  <si>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</si>
  <si>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</si>
  <si>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</si>
  <si>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</si>
  <si>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</si>
  <si>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</si>
  <si>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</si>
  <si>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</si>
  <si>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</si>
  <si>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</si>
  <si>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</si>
  <si>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</si>
  <si>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</si>
  <si>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</si>
  <si>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</si>
  <si>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</si>
  <si>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</si>
  <si>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</si>
  <si>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</si>
  <si>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</si>
  <si>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</si>
  <si>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</si>
  <si>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</si>
  <si>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</si>
  <si>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</si>
  <si>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</si>
  <si>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</si>
  <si>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</si>
  <si>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</si>
  <si>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</si>
  <si>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</si>
  <si>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</si>
  <si>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</si>
  <si>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</si>
  <si>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</si>
  <si>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</si>
  <si>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</si>
  <si>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</si>
  <si>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</si>
  <si>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</si>
  <si>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</si>
  <si>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</si>
  <si>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</si>
  <si>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</si>
  <si>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</si>
  <si>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</si>
  <si>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</si>
  <si>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</si>
  <si>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</si>
  <si>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</si>
  <si>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</si>
  <si>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</si>
  <si>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</si>
  <si>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</si>
  <si>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</si>
  <si>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</si>
  <si>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</si>
  <si>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</si>
  <si>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</si>
  <si>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</si>
  <si>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</si>
  <si>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</si>
  <si>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</si>
  <si>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</si>
  <si>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</si>
  <si>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</si>
  <si>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</si>
  <si>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</si>
  <si>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</si>
  <si>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</si>
  <si>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</si>
  <si>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</si>
  <si>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</si>
  <si>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</si>
  <si>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</si>
  <si>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</si>
  <si>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</si>
  <si>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</si>
  <si>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</si>
  <si>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</si>
  <si>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</si>
  <si>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</si>
  <si>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</si>
  <si>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</si>
  <si>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</si>
  <si>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</si>
  <si>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</si>
  <si>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</si>
  <si>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</si>
  <si>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</si>
  <si>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</si>
  <si>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</si>
  <si>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</si>
  <si>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</si>
  <si>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</si>
  <si>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</si>
  <si>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</si>
  <si>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</si>
  <si>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</si>
  <si>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</si>
  <si>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</si>
  <si>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</si>
  <si>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</si>
  <si>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</si>
  <si>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</si>
  <si>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</si>
  <si>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</si>
  <si>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</si>
  <si>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</si>
  <si>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</si>
  <si>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</si>
  <si>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</si>
  <si>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</si>
  <si>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</si>
  <si>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</si>
  <si>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</si>
  <si>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</si>
  <si>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</si>
  <si>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</si>
  <si>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</si>
  <si>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</si>
  <si>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</si>
  <si>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</si>
  <si>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</si>
  <si>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</si>
  <si>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</si>
  <si>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</si>
  <si>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</si>
  <si>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</si>
  <si>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</si>
  <si>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</si>
  <si>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</si>
  <si>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</si>
  <si>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</si>
  <si>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</si>
  <si>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</si>
  <si>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</si>
  <si>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</si>
  <si>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</si>
  <si>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</si>
  <si>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</si>
  <si>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</si>
  <si>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</si>
  <si>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</si>
  <si>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</si>
  <si>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</si>
  <si>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</si>
  <si>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</si>
  <si>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</si>
  <si>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</si>
  <si>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</si>
  <si>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</si>
  <si>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</si>
  <si>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</si>
  <si>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</si>
  <si>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</si>
  <si>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</si>
  <si>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</si>
  <si>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</si>
  <si>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</si>
  <si>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</si>
  <si>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</si>
  <si>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</si>
  <si>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</si>
  <si>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</si>
  <si>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</si>
  <si>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</si>
  <si>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</si>
  <si>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</si>
  <si>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</si>
  <si>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</si>
  <si>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</si>
  <si>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</si>
  <si>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</si>
  <si>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</si>
  <si>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</si>
  <si>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</si>
  <si>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</si>
  <si>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</si>
  <si>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</si>
  <si>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</si>
  <si>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</si>
  <si>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</si>
  <si>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</si>
  <si>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</si>
  <si>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</si>
  <si>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</si>
  <si>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</si>
  <si>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</si>
  <si>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</si>
  <si>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</si>
  <si>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</si>
  <si>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</si>
  <si>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</si>
  <si>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</si>
  <si>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</si>
  <si>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</si>
  <si>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</si>
  <si>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</si>
  <si>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</si>
  <si>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</si>
  <si>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</si>
  <si>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</si>
  <si>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</si>
  <si>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</si>
  <si>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</si>
  <si>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</si>
  <si>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</si>
  <si>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</si>
  <si>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</si>
  <si>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</si>
  <si>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</si>
  <si>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</si>
  <si>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</si>
  <si>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</si>
  <si>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</si>
  <si>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</si>
  <si>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</si>
  <si>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</si>
  <si>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</si>
  <si>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</si>
  <si>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</si>
  <si>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</si>
  <si>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</si>
  <si>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</si>
  <si>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</si>
  <si>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</si>
  <si>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</si>
  <si>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</si>
  <si>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</si>
  <si>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</si>
  <si>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</si>
  <si>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</si>
  <si>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</si>
  <si>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</si>
  <si>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</si>
  <si>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</si>
  <si>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</si>
  <si>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</si>
  <si>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</si>
  <si>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</si>
  <si>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</si>
  <si>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</si>
  <si>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</si>
  <si>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</si>
  <si>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</si>
  <si>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</si>
  <si>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</si>
  <si>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</si>
  <si>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</si>
  <si>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</si>
  <si>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</si>
  <si>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</si>
  <si>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</si>
  <si>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</si>
  <si>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</si>
  <si>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</si>
  <si>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</si>
  <si>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</si>
  <si>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</si>
  <si>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</si>
  <si>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</si>
  <si>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</si>
  <si>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</si>
  <si>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</si>
  <si>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</si>
  <si>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</si>
  <si>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</si>
  <si>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</si>
  <si>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</si>
  <si>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</si>
  <si>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</si>
  <si>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</si>
  <si>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</si>
  <si>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</si>
  <si>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</si>
  <si>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</si>
  <si>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</si>
  <si>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</si>
  <si>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</si>
  <si>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</si>
  <si>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</si>
  <si>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</si>
  <si>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</si>
  <si>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</si>
  <si>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</si>
  <si>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</si>
  <si>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</si>
  <si>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</si>
  <si>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</si>
  <si>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</si>
  <si>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</si>
  <si>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</si>
  <si>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</si>
  <si>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</si>
  <si>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</si>
  <si>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</si>
  <si>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</si>
  <si>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</si>
  <si>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</si>
  <si>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</si>
  <si>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</si>
  <si>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</si>
  <si>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</si>
  <si>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</si>
  <si>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</si>
  <si>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</si>
  <si>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</si>
  <si>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</si>
  <si>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</si>
  <si>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</si>
  <si>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</si>
  <si>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</si>
  <si>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</si>
  <si>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</si>
  <si>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</si>
  <si>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</si>
  <si>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</si>
  <si>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</si>
  <si>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</si>
  <si>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</si>
  <si>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</si>
  <si>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</si>
  <si>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</si>
  <si>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</si>
  <si>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</si>
  <si>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</si>
  <si>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</si>
  <si>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</si>
  <si>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</si>
  <si>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</si>
  <si>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</si>
  <si>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</si>
  <si>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</si>
  <si>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</si>
  <si>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</si>
  <si>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</si>
  <si>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</si>
  <si>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</si>
  <si>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</si>
  <si>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</si>
  <si>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</si>
  <si>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</si>
  <si>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</si>
  <si>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</si>
  <si>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</si>
  <si>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</si>
  <si>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</si>
  <si>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</si>
  <si>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</si>
  <si>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</si>
  <si>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</si>
  <si>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</si>
  <si>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</si>
  <si>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</si>
  <si>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</si>
  <si>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</si>
  <si>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</si>
  <si>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</si>
  <si>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</si>
  <si>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</si>
  <si>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</si>
  <si>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</si>
  <si>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</si>
  <si>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</si>
  <si>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</si>
  <si>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</si>
  <si>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</si>
  <si>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</si>
  <si>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</si>
  <si>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</si>
  <si>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</si>
  <si>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</si>
  <si>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</si>
  <si>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</si>
  <si>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</si>
  <si>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</si>
  <si>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</si>
  <si>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</si>
  <si>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</si>
  <si>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</si>
  <si>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</si>
  <si>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</si>
  <si>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</si>
  <si>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</si>
  <si>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</si>
  <si>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</si>
  <si>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</si>
  <si>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</si>
  <si>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</si>
  <si>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</si>
  <si>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</si>
  <si>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</si>
  <si>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</si>
  <si>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</si>
  <si>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</si>
  <si>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</si>
  <si>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</si>
  <si>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</si>
  <si>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</si>
  <si>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</si>
  <si>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</si>
  <si>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</si>
  <si>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</si>
  <si>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</si>
  <si>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</si>
  <si>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</si>
  <si>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</si>
  <si>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</si>
  <si>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</si>
  <si>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</si>
  <si>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</si>
  <si>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</si>
  <si>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</si>
  <si>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</si>
  <si>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</si>
  <si>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</si>
  <si>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</si>
  <si>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</si>
  <si>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</si>
  <si>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</si>
  <si>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</si>
  <si>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</si>
  <si>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</si>
  <si>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</si>
  <si>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</si>
  <si>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</si>
  <si>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</si>
  <si>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</si>
  <si>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</si>
  <si>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</si>
  <si>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</si>
  <si>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</si>
  <si>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</si>
  <si>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</si>
  <si>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</si>
  <si>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</si>
  <si>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</si>
  <si>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</si>
  <si>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</si>
  <si>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</si>
  <si>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</si>
  <si>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</si>
  <si>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</si>
  <si>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</si>
  <si>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</si>
  <si>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</si>
  <si>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</si>
  <si>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</si>
  <si>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</si>
  <si>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</si>
  <si>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</si>
  <si>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</si>
  <si>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</si>
  <si>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</si>
  <si>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</si>
  <si>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</si>
  <si>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</si>
  <si>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</si>
  <si>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</si>
  <si>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</si>
  <si>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</si>
  <si>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</si>
  <si>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</si>
  <si>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</si>
  <si>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</si>
  <si>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</si>
  <si>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</si>
  <si>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</si>
  <si>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</si>
  <si>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</si>
  <si>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</si>
  <si>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</si>
  <si>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</si>
  <si>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</si>
  <si>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</si>
  <si>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</si>
  <si>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</si>
  <si>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</si>
  <si>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</si>
  <si>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</si>
  <si>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</si>
  <si>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</si>
  <si>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</si>
  <si>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</si>
  <si>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</si>
  <si>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</si>
  <si>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</si>
  <si>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</si>
  <si>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</si>
  <si>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</si>
  <si>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</si>
  <si>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</si>
  <si>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</si>
  <si>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</si>
  <si>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</si>
  <si>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</si>
  <si>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</si>
  <si>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</si>
  <si>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</si>
  <si>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</si>
  <si>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</si>
  <si>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</si>
  <si>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</si>
  <si>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</si>
  <si>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</si>
  <si>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</si>
  <si>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</si>
  <si>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</si>
  <si>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</si>
  <si>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</si>
  <si>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</si>
  <si>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</si>
  <si>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</si>
  <si>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</si>
  <si>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</si>
  <si>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</si>
  <si>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</si>
  <si>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</si>
  <si>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</si>
  <si>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</si>
  <si>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</si>
  <si>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</si>
  <si>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</si>
  <si>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</si>
  <si>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</si>
  <si>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</si>
  <si>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</si>
  <si>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</si>
  <si>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</si>
  <si>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</si>
  <si>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</si>
  <si>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</si>
  <si>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</si>
  <si>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</si>
  <si>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</si>
  <si>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</si>
  <si>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</si>
  <si>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</si>
  <si>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</si>
  <si>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</si>
  <si>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</si>
  <si>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</si>
  <si>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</si>
  <si>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</si>
  <si>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</si>
  <si>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</si>
  <si>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</si>
  <si>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</si>
  <si>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</si>
  <si>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</si>
  <si>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</si>
  <si>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</si>
  <si>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</si>
  <si>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</si>
  <si>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</si>
  <si>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</si>
  <si>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</si>
  <si>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</si>
  <si>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</si>
  <si>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</si>
  <si>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</si>
  <si>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</si>
  <si>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</si>
  <si>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</si>
  <si>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</si>
  <si>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</si>
  <si>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</si>
  <si>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</si>
  <si>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</si>
  <si>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</si>
  <si>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</si>
  <si>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</si>
  <si>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</si>
  <si>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</si>
  <si>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</si>
  <si>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</si>
  <si>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</si>
  <si>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</si>
  <si>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</si>
  <si>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</si>
  <si>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</si>
  <si>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</si>
  <si>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</si>
  <si>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</si>
  <si>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</si>
  <si>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</si>
  <si>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</si>
  <si>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</si>
  <si>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</si>
  <si>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</si>
  <si>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</si>
  <si>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</si>
  <si>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</si>
  <si>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</si>
  <si>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</si>
  <si>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</si>
  <si>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</si>
  <si>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</si>
  <si>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</si>
  <si>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</si>
  <si>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</si>
  <si>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</si>
  <si>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</si>
  <si>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</si>
  <si>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</si>
  <si>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</si>
  <si>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</si>
  <si>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</si>
  <si>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</si>
  <si>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</si>
  <si>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</si>
  <si>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</si>
  <si>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</si>
  <si>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</si>
  <si>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</si>
  <si>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</si>
  <si>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</si>
  <si>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</si>
  <si>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</si>
  <si>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</si>
  <si>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</si>
  <si>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</si>
  <si>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</si>
  <si>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</si>
  <si>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</si>
  <si>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</si>
  <si>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</si>
  <si>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</si>
  <si>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</si>
  <si>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</si>
  <si>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</si>
  <si>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</si>
  <si>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</si>
  <si>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</si>
  <si>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</si>
  <si>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</si>
  <si>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</si>
  <si>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</si>
  <si>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</si>
  <si>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</si>
  <si>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</si>
  <si>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</si>
  <si>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</si>
  <si>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</si>
  <si>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</si>
  <si>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</si>
  <si>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</si>
  <si>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</si>
  <si>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</si>
  <si>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</si>
  <si>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</si>
  <si>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</si>
  <si>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</si>
  <si>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</si>
  <si>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</si>
  <si>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</si>
  <si>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</si>
  <si>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</si>
  <si>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</si>
  <si>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</si>
  <si>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</si>
  <si>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</si>
  <si>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</si>
  <si>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</si>
  <si>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</si>
  <si>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</si>
  <si>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</si>
  <si>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</si>
  <si>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</si>
  <si>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</si>
  <si>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</si>
  <si>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</si>
  <si>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</si>
  <si>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</si>
  <si>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</si>
  <si>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</si>
  <si>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</si>
  <si>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</si>
  <si>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</si>
  <si>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</si>
  <si>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</si>
  <si>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</si>
  <si>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</si>
  <si>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</si>
  <si>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</si>
  <si>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</si>
  <si>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</si>
  <si>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</si>
  <si>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</si>
  <si>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</si>
  <si>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</si>
  <si>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</si>
  <si>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</si>
  <si>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</si>
  <si>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</si>
  <si>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</si>
  <si>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</si>
  <si>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</si>
  <si>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</si>
  <si>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</si>
  <si>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</si>
  <si>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</si>
  <si>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</si>
  <si>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</si>
  <si>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</si>
  <si>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</si>
  <si>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</si>
  <si>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</si>
  <si>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</si>
  <si>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</si>
  <si>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</si>
  <si>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</si>
  <si>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</si>
  <si>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</si>
  <si>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</si>
  <si>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</si>
  <si>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</si>
  <si>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</si>
  <si>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</si>
  <si>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</si>
  <si>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</si>
  <si>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</si>
  <si>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</si>
  <si>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</si>
  <si>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</si>
  <si>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</si>
  <si>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</si>
  <si>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</si>
  <si>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</si>
  <si>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</si>
  <si>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</si>
  <si>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</si>
  <si>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</si>
  <si>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</si>
  <si>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</si>
  <si>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</si>
  <si>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</si>
  <si>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</si>
  <si>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</si>
  <si>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</si>
  <si>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</si>
  <si>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</si>
  <si>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</si>
  <si>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</si>
  <si>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</si>
  <si>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</si>
  <si>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</si>
  <si>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</si>
  <si>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</si>
  <si>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</si>
  <si>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</si>
  <si>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</si>
  <si>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</si>
  <si>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</si>
  <si>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</si>
  <si>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</si>
  <si>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</si>
  <si>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</si>
  <si>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</si>
  <si>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</si>
  <si>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</si>
  <si>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</si>
  <si>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</si>
  <si>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</si>
  <si>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</si>
  <si>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</si>
  <si>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</si>
  <si>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</si>
  <si>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</si>
  <si>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</si>
  <si>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</si>
  <si>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</si>
  <si>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</si>
  <si>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</si>
  <si>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</si>
  <si>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</si>
  <si>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</si>
  <si>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</si>
  <si>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</si>
  <si>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</si>
  <si>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</si>
  <si>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</si>
  <si>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</si>
  <si>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</si>
  <si>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</si>
  <si>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</si>
  <si>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</si>
  <si>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</si>
  <si>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</si>
  <si>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</si>
  <si>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</si>
  <si>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</si>
  <si>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</si>
  <si>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</si>
  <si>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</si>
  <si>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</si>
  <si>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</si>
  <si>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</si>
  <si>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</si>
  <si>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</si>
  <si>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</si>
  <si>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</si>
  <si>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</si>
  <si>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</si>
  <si>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</si>
  <si>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</si>
  <si>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</si>
  <si>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</si>
  <si>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</si>
  <si>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</si>
  <si>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</si>
  <si>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</si>
  <si>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</si>
  <si>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</si>
  <si>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</si>
  <si>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</si>
  <si>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</si>
  <si>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</si>
  <si>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</si>
  <si>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</si>
  <si>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</si>
  <si>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</si>
  <si>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</si>
  <si>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</si>
  <si>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</si>
  <si>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</si>
  <si>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</si>
  <si>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</si>
  <si>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</si>
  <si>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</si>
  <si>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</si>
  <si>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</si>
  <si>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</si>
  <si>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</si>
  <si>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</si>
  <si>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</si>
  <si>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</si>
  <si>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</si>
  <si>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</si>
  <si>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</si>
  <si>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</si>
  <si>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</si>
  <si>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</si>
  <si>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</si>
  <si>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</si>
  <si>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</si>
  <si>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</si>
  <si>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</si>
  <si>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</si>
  <si>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</si>
  <si>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</si>
  <si>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</si>
  <si>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</si>
  <si>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</si>
  <si>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</si>
  <si>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</si>
  <si>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</si>
  <si>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</si>
  <si>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</si>
  <si>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</si>
  <si>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</si>
  <si>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</si>
  <si>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</si>
  <si>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</si>
  <si>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</si>
  <si>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</si>
  <si>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</si>
  <si>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</si>
  <si>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</si>
  <si>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</si>
  <si>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</si>
  <si>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</si>
  <si>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</si>
  <si>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</si>
  <si>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</si>
  <si>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</si>
  <si>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</si>
  <si>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</si>
  <si>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</si>
  <si>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</si>
  <si>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</si>
  <si>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</si>
  <si>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</si>
  <si>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</si>
  <si>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</si>
  <si>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</si>
  <si>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</si>
  <si>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</si>
  <si>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</si>
  <si>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</si>
  <si>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</si>
  <si>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</si>
  <si>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</si>
  <si>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</si>
  <si>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</si>
  <si>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</si>
  <si>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</si>
  <si>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</si>
  <si>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</si>
  <si>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</si>
  <si>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</si>
  <si>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</si>
  <si>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</si>
  <si>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</si>
  <si>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</si>
  <si>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</si>
  <si>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</si>
  <si>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</si>
  <si>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</si>
  <si>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</si>
  <si>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</si>
  <si>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</si>
  <si>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</si>
  <si>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</si>
  <si>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</si>
  <si>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</si>
  <si>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</si>
  <si>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</si>
  <si>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</si>
  <si>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</si>
  <si>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</si>
  <si>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</si>
  <si>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</si>
  <si>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</si>
  <si>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</si>
  <si>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</si>
  <si>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</si>
  <si>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</si>
  <si>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</si>
  <si>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</si>
  <si>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</si>
  <si>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</si>
  <si>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</si>
  <si>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</si>
  <si>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</si>
  <si>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</si>
  <si>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</si>
  <si>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</si>
  <si>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</si>
  <si>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</si>
  <si>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</si>
  <si>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</si>
  <si>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</si>
  <si>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</si>
  <si>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</si>
  <si>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</si>
  <si>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</si>
  <si>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</si>
  <si>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</si>
  <si>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</si>
  <si>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</si>
  <si>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</si>
  <si>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</si>
  <si>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</si>
  <si>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</si>
  <si>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</si>
  <si>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</si>
  <si>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</si>
  <si>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</si>
  <si>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</si>
  <si>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</si>
  <si>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</si>
  <si>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</si>
  <si>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</si>
  <si>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</si>
  <si>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</si>
  <si>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</si>
  <si>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</si>
  <si>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</si>
  <si>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</si>
  <si>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</si>
  <si>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</si>
  <si>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</si>
  <si>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</si>
  <si>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</si>
  <si>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</si>
  <si>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</si>
  <si>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</si>
  <si>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</si>
  <si>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</si>
  <si>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</si>
  <si>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</si>
  <si>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</si>
  <si>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</si>
  <si>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</si>
  <si>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</si>
  <si>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</si>
  <si>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</si>
  <si>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</si>
  <si>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</si>
  <si>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</si>
  <si>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</si>
  <si>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</si>
  <si>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</si>
  <si>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</si>
  <si>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</si>
  <si>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</si>
  <si>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</si>
  <si>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</si>
  <si>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</si>
  <si>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</si>
  <si>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</si>
  <si>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</si>
  <si>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</si>
  <si>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</si>
  <si>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</si>
  <si>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</si>
  <si>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</si>
  <si>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</si>
  <si>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</si>
  <si>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</si>
  <si>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</si>
  <si>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</si>
  <si>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</si>
  <si>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</si>
  <si>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</si>
  <si>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</si>
  <si>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</si>
  <si>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</si>
  <si>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</si>
  <si>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</si>
  <si>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</si>
  <si>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</si>
  <si>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</si>
  <si>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</si>
  <si>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</si>
  <si>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</si>
  <si>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</si>
  <si>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</si>
  <si>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</si>
  <si>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</si>
  <si>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</si>
  <si>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</si>
  <si>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</si>
  <si>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</si>
  <si>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</si>
  <si>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</si>
  <si>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</si>
  <si>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</si>
  <si>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</si>
  <si>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</si>
  <si>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</si>
  <si>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</si>
  <si>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</si>
  <si>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</si>
  <si>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</si>
  <si>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</si>
  <si>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</si>
  <si>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</si>
  <si>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</si>
  <si>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</si>
  <si>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</si>
  <si>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</si>
  <si>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</si>
  <si>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</si>
  <si>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</si>
  <si>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</si>
  <si>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</si>
  <si>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</si>
  <si>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</si>
  <si>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</si>
  <si>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</si>
  <si>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</si>
  <si>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</si>
  <si>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</si>
  <si>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</si>
  <si>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</si>
  <si>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</si>
  <si>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</si>
  <si>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</si>
  <si>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</si>
  <si>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</si>
  <si>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</si>
  <si>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</si>
  <si>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</si>
  <si>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</si>
  <si>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</si>
  <si>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</si>
  <si>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</si>
  <si>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</si>
  <si>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</si>
  <si>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</si>
  <si>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</si>
  <si>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</si>
  <si>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</si>
  <si>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</si>
  <si>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</si>
  <si>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</si>
  <si>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</si>
  <si>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</si>
  <si>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</si>
  <si>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</si>
  <si>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</si>
  <si>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</si>
  <si>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</si>
  <si>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</si>
  <si>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</si>
  <si>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</si>
  <si>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</si>
  <si>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</si>
  <si>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</si>
  <si>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</si>
  <si>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</si>
  <si>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</si>
  <si>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</si>
  <si>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</si>
  <si>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</si>
  <si>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</si>
  <si>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</si>
  <si>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</si>
  <si>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</si>
  <si>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</si>
  <si>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</si>
  <si>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</si>
  <si>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</si>
  <si>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</si>
  <si>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</si>
  <si>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</si>
  <si>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</si>
  <si>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</si>
  <si>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</si>
  <si>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</si>
  <si>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</si>
  <si>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</si>
  <si>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</si>
  <si>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</si>
  <si>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</si>
  <si>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</si>
  <si>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</si>
  <si>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</si>
  <si>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</si>
  <si>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</si>
  <si>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</si>
  <si>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</si>
  <si>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</si>
  <si>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</si>
  <si>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</si>
  <si>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</si>
  <si>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</si>
  <si>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</si>
  <si>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</si>
  <si>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</si>
  <si>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</si>
  <si>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</si>
  <si>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</si>
  <si>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</si>
  <si>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</si>
  <si>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</si>
  <si>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</si>
  <si>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</si>
  <si>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</si>
  <si>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</si>
  <si>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</si>
  <si>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</si>
  <si>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</si>
  <si>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</si>
  <si>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</si>
  <si>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</si>
  <si>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</si>
  <si>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</si>
  <si>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</si>
  <si>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</si>
  <si>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</si>
  <si>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</si>
  <si>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</si>
  <si>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</si>
  <si>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</si>
  <si>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</si>
  <si>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</si>
  <si>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</si>
  <si>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</si>
  <si>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</si>
  <si>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</si>
  <si>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</si>
  <si>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</si>
  <si>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</si>
  <si>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</si>
  <si>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</si>
  <si>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</si>
  <si>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</si>
  <si>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</si>
  <si>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</si>
  <si>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</si>
  <si>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</si>
  <si>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</si>
  <si>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</si>
  <si>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</si>
  <si>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</si>
  <si>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</si>
  <si>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</si>
  <si>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</si>
  <si>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</si>
  <si>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</si>
  <si>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</si>
  <si>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</si>
  <si>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</si>
  <si>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</si>
  <si>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</si>
  <si>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</si>
  <si>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</si>
  <si>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</si>
  <si>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</si>
  <si>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</si>
  <si>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</si>
  <si>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</si>
  <si>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</si>
  <si>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</si>
  <si>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</si>
  <si>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</si>
  <si>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</si>
  <si>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</si>
  <si>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</si>
  <si>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</si>
  <si>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</si>
  <si>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</si>
  <si>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</si>
  <si>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</si>
  <si>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</si>
  <si>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</si>
  <si>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</si>
  <si>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</si>
  <si>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</si>
  <si>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</si>
  <si>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</si>
  <si>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</si>
  <si>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</si>
  <si>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</si>
  <si>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</si>
  <si>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</si>
  <si>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</si>
  <si>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</si>
  <si>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</si>
  <si>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</si>
  <si>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</si>
  <si>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</si>
  <si>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</si>
  <si>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</si>
  <si>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</si>
  <si>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</si>
  <si>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</si>
  <si>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</si>
  <si>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</si>
  <si>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</si>
  <si>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</si>
  <si>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</si>
  <si>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</si>
  <si>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</si>
  <si>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</si>
  <si>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</si>
  <si>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</si>
  <si>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</si>
  <si>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</si>
  <si>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</si>
  <si>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</si>
  <si>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</si>
  <si>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</si>
  <si>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</si>
  <si>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</si>
  <si>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</si>
  <si>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</si>
  <si>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</si>
  <si>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</si>
  <si>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</si>
  <si>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</si>
  <si>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</si>
  <si>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</si>
  <si>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</si>
  <si>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</si>
  <si>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</si>
  <si>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</si>
  <si>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</si>
  <si>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</si>
  <si>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</si>
  <si>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</si>
  <si>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</si>
  <si>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</si>
  <si>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</si>
  <si>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</si>
  <si>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</si>
  <si>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</si>
  <si>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</si>
  <si>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</si>
  <si>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</si>
  <si>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</si>
  <si>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</si>
  <si>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</si>
  <si>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</si>
  <si>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</si>
  <si>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</si>
  <si>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</si>
  <si>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</si>
  <si>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</si>
  <si>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</si>
  <si>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</si>
  <si>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</si>
  <si>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</si>
  <si>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</si>
  <si>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</si>
  <si>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</si>
  <si>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</si>
  <si>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</si>
  <si>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</si>
  <si>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</si>
  <si>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</si>
  <si>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</si>
  <si>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</si>
  <si>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</si>
  <si>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</si>
  <si>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</si>
  <si>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</si>
  <si>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</si>
  <si>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</si>
  <si>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</si>
  <si>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</si>
  <si>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</si>
  <si>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</si>
  <si>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</si>
  <si>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</si>
  <si>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</si>
  <si>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</si>
  <si>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</si>
  <si>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</si>
  <si>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</si>
  <si>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</si>
  <si>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</si>
  <si>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</si>
  <si>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</si>
  <si>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</si>
  <si>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</si>
  <si>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</si>
  <si>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</si>
  <si>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</si>
  <si>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</si>
  <si>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</si>
  <si>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</si>
  <si>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</si>
  <si>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</si>
  <si>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</si>
  <si>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</si>
  <si>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</si>
  <si>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</si>
  <si>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</si>
  <si>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</si>
  <si>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</si>
  <si>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</si>
  <si>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</si>
  <si>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</si>
  <si>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</si>
  <si>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</si>
  <si>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</si>
  <si>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</si>
  <si>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</si>
  <si>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</si>
  <si>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</si>
  <si>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</si>
  <si>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</si>
  <si>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</si>
  <si>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</si>
  <si>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</si>
  <si>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</si>
  <si>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</si>
  <si>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</si>
  <si>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</si>
  <si>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</si>
  <si>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</si>
  <si>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</si>
  <si>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</si>
  <si>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</si>
  <si>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</si>
  <si>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</si>
  <si>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</si>
  <si>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</si>
  <si>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</si>
  <si>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</si>
  <si>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</si>
  <si>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</si>
  <si>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</si>
  <si>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</si>
  <si>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</si>
  <si>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</si>
  <si>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</si>
  <si>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</si>
  <si>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</si>
  <si>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</si>
  <si>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</si>
  <si>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</si>
  <si>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</si>
  <si>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</si>
  <si>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</si>
  <si>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</si>
  <si>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</si>
  <si>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</si>
  <si>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</si>
  <si>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</si>
  <si>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</si>
  <si>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</si>
  <si>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</si>
  <si>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</si>
  <si>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</si>
  <si>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</si>
  <si>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</si>
  <si>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</si>
  <si>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</si>
  <si>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</si>
  <si>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</si>
  <si>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</si>
  <si>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</si>
  <si>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</si>
  <si>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</si>
  <si>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</si>
  <si>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</si>
  <si>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</si>
  <si>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</si>
  <si>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</si>
  <si>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</si>
  <si>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</si>
  <si>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</si>
  <si>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</si>
  <si>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</si>
  <si>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</si>
  <si>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</si>
  <si>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</si>
  <si>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</si>
  <si>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</si>
  <si>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</si>
  <si>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</si>
  <si>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</si>
  <si>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</si>
  <si>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</si>
  <si>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</si>
  <si>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</si>
  <si>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</si>
  <si>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</si>
  <si>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</si>
  <si>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</si>
  <si>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</si>
  <si>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</si>
  <si>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</si>
  <si>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</si>
  <si>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</si>
  <si>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</si>
  <si>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</si>
  <si>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</si>
  <si>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</si>
  <si>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</si>
  <si>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</si>
  <si>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</si>
  <si>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</si>
  <si>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</si>
  <si>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</si>
  <si>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</si>
  <si>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</si>
  <si>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</si>
  <si>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</si>
  <si>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</si>
  <si>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</si>
  <si>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</si>
  <si>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</si>
  <si>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</si>
  <si>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</si>
  <si>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</si>
  <si>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</si>
  <si>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</si>
  <si>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</si>
  <si>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</si>
  <si>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</si>
  <si>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</si>
  <si>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</si>
  <si>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</si>
  <si>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</si>
  <si>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</si>
  <si>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</si>
  <si>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</si>
  <si>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</si>
  <si>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</si>
  <si>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</si>
  <si>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</si>
  <si>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</si>
  <si>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</si>
  <si>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</si>
  <si>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</si>
  <si>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</si>
  <si>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</si>
  <si>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</si>
  <si>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</si>
  <si>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</si>
  <si>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</si>
  <si>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</si>
  <si>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</si>
  <si>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</si>
  <si>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</si>
  <si>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</si>
  <si>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</si>
  <si>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</si>
  <si>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</si>
  <si>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</si>
  <si>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</si>
  <si>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</si>
  <si>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</si>
  <si>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</si>
  <si>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</si>
  <si>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</si>
  <si>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</si>
  <si>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</si>
  <si>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</si>
  <si>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</si>
  <si>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</si>
  <si>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</si>
  <si>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</si>
  <si>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</si>
  <si>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</si>
  <si>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</si>
  <si>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</si>
  <si>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</si>
  <si>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</si>
  <si>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</si>
  <si>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</si>
  <si>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</si>
  <si>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</si>
  <si>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</si>
  <si>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</si>
  <si>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</si>
  <si>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</si>
  <si>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</si>
  <si>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</si>
  <si>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</si>
  <si>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</si>
  <si>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</si>
  <si>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</si>
  <si>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</si>
  <si>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</si>
  <si>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</si>
  <si>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</si>
  <si>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</si>
  <si>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</si>
  <si>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</si>
  <si>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</si>
  <si>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</si>
  <si>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</si>
  <si>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</si>
  <si>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</si>
  <si>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</si>
  <si>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</si>
  <si>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</si>
  <si>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</si>
  <si>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</si>
  <si>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</si>
  <si>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</si>
  <si>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</si>
  <si>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</si>
  <si>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</si>
  <si>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</si>
  <si>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</si>
  <si>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</si>
  <si>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</si>
  <si>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</si>
  <si>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</si>
  <si>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</si>
  <si>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</si>
  <si>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</si>
  <si>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</si>
  <si>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</si>
  <si>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</si>
  <si>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</si>
  <si>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</si>
  <si>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</si>
  <si>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</si>
  <si>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</si>
  <si>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</si>
  <si>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</si>
  <si>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</si>
  <si>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</si>
  <si>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</si>
  <si>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</si>
  <si>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</si>
  <si>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</si>
  <si>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</si>
  <si>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</si>
  <si>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</si>
  <si>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</si>
  <si>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</si>
  <si>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</si>
  <si>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</si>
  <si>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</si>
  <si>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</si>
  <si>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</si>
  <si>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</si>
  <si>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</si>
  <si>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</si>
  <si>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</si>
  <si>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</si>
  <si>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</si>
  <si>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</si>
  <si>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</si>
  <si>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</si>
  <si>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</si>
  <si>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</si>
  <si>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</si>
  <si>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</si>
  <si>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</si>
  <si>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</si>
  <si>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</si>
  <si>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</si>
  <si>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</si>
  <si>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</si>
  <si>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</si>
  <si>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</si>
  <si>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</si>
  <si>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</si>
  <si>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</si>
  <si>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</si>
  <si>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</si>
  <si>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</si>
  <si>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</si>
  <si>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</si>
  <si>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</si>
  <si>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</si>
  <si>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</si>
  <si>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</si>
  <si>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</si>
  <si>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</si>
  <si>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</si>
  <si>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</si>
  <si>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</si>
  <si>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</si>
  <si>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</si>
  <si>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</si>
  <si>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</si>
  <si>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</si>
  <si>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</si>
  <si>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</si>
  <si>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</si>
  <si>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</si>
  <si>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</si>
  <si>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</si>
  <si>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</si>
  <si>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</si>
  <si>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</si>
  <si>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</si>
  <si>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</si>
  <si>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</si>
  <si>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</si>
  <si>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</si>
  <si>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</si>
  <si>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</si>
  <si>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</si>
  <si>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</si>
  <si>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</si>
  <si>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</si>
  <si>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</si>
  <si>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</si>
  <si>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</si>
  <si>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</si>
  <si>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</si>
  <si>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</si>
  <si>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</si>
  <si>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</si>
  <si>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</si>
  <si>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</si>
  <si>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</si>
  <si>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</si>
  <si>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</si>
  <si>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</si>
  <si>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</si>
  <si>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</si>
  <si>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</si>
  <si>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</si>
  <si>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</si>
  <si>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</si>
  <si>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</si>
  <si>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</si>
  <si>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</si>
  <si>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</si>
  <si>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</si>
  <si>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</si>
  <si>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</si>
  <si>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</si>
  <si>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</si>
  <si>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</si>
  <si>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</si>
  <si>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</si>
  <si>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</si>
  <si>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</si>
  <si>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</si>
  <si>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</si>
  <si>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</si>
  <si>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</si>
  <si>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</si>
  <si>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</si>
  <si>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</si>
  <si>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</si>
  <si>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</si>
  <si>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</si>
  <si>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</si>
  <si>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</si>
  <si>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</si>
  <si>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</si>
  <si>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</si>
  <si>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</si>
  <si>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</si>
  <si>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</si>
  <si>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</si>
  <si>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</si>
  <si>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</si>
  <si>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</si>
  <si>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</si>
  <si>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</si>
  <si>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</si>
  <si>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</si>
  <si>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</si>
  <si>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</si>
  <si>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</si>
  <si>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</si>
  <si>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</si>
  <si>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</si>
  <si>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</si>
  <si>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</si>
  <si>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</si>
  <si>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</si>
  <si>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</si>
  <si>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</si>
  <si>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</si>
  <si>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</si>
  <si>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</si>
  <si>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</si>
  <si>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</si>
  <si>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</si>
  <si>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</si>
  <si>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</si>
  <si>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</si>
  <si>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</si>
  <si>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</si>
  <si>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</si>
  <si>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</si>
  <si>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</si>
  <si>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</si>
  <si>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</si>
  <si>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</si>
  <si>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</si>
  <si>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</si>
  <si>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</si>
  <si>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</si>
  <si>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</si>
  <si>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</si>
  <si>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</si>
  <si>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</si>
  <si>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</si>
  <si>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</si>
  <si>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</si>
  <si>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</si>
  <si>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</si>
  <si>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</si>
  <si>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</si>
  <si>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</si>
  <si>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</si>
  <si>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</si>
  <si>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</si>
  <si>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</si>
  <si>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</si>
  <si>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</si>
  <si>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</si>
  <si>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</si>
  <si>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</si>
  <si>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</si>
  <si>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</si>
  <si>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</si>
  <si>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</si>
  <si>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</si>
  <si>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</si>
  <si>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</si>
  <si>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</si>
  <si>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</si>
  <si>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</si>
  <si>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</si>
  <si>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</si>
  <si>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</si>
  <si>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</si>
  <si>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</si>
  <si>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</si>
  <si>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</si>
  <si>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</si>
  <si>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</si>
  <si>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</si>
  <si>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</si>
  <si>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</si>
  <si>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</si>
  <si>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</si>
  <si>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</si>
  <si>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</si>
  <si>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</si>
  <si>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</si>
  <si>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</si>
  <si>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</si>
  <si>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</si>
  <si>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</si>
  <si>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</si>
  <si>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</si>
  <si>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</si>
  <si>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</si>
  <si>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</si>
  <si>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</si>
  <si>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</si>
  <si>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</si>
  <si>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</si>
  <si>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</si>
  <si>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</si>
  <si>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</si>
  <si>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</si>
  <si>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</si>
  <si>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</si>
  <si>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</si>
  <si>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</si>
  <si>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</si>
  <si>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</si>
  <si>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</si>
  <si>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</si>
  <si>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</si>
  <si>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</si>
  <si>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</si>
  <si>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</si>
  <si>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</si>
  <si>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</si>
  <si>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</si>
  <si>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</si>
  <si>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</si>
  <si>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</si>
  <si>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</si>
  <si>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</si>
  <si>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</si>
  <si>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</si>
  <si>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</si>
  <si>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</si>
  <si>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</si>
  <si>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</si>
  <si>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</si>
  <si>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</si>
  <si>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</si>
  <si>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</si>
  <si>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</si>
  <si>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</si>
  <si>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</si>
  <si>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</si>
  <si>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</si>
  <si>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</si>
  <si>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</si>
  <si>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</si>
  <si>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</si>
  <si>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</si>
  <si>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</si>
  <si>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</si>
  <si>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</si>
  <si>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</si>
  <si>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</si>
  <si>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</si>
  <si>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</si>
  <si>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</si>
  <si>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</si>
  <si>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</si>
  <si>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</si>
  <si>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</si>
  <si>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</si>
  <si>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</si>
  <si>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</si>
  <si>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</si>
  <si>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</si>
  <si>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</si>
  <si>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</si>
  <si>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</si>
  <si>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</si>
  <si>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</si>
  <si>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</si>
  <si>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</si>
  <si>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</si>
  <si>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</si>
  <si>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</si>
  <si>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</si>
  <si>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</si>
  <si>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</si>
  <si>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</si>
  <si>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</si>
  <si>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</si>
  <si>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</si>
  <si>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</si>
  <si>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</si>
  <si>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</si>
  <si>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</si>
  <si>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</si>
  <si>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</si>
  <si>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</si>
  <si>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</si>
  <si>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</si>
  <si>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</si>
  <si>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</si>
  <si>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</si>
  <si>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</si>
  <si>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</si>
  <si>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</si>
  <si>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</si>
  <si>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</si>
  <si>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</si>
  <si>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</si>
  <si>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</si>
  <si>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</si>
  <si>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</si>
  <si>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</si>
  <si>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</si>
  <si>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</si>
  <si>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</si>
  <si>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</si>
  <si>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</si>
  <si>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</si>
  <si>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</si>
  <si>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</si>
  <si>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</si>
  <si>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</si>
  <si>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</si>
  <si>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</si>
  <si>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</si>
  <si>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</si>
  <si>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</si>
  <si>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</si>
  <si>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</si>
  <si>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</si>
  <si>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</si>
  <si>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</si>
  <si>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</si>
  <si>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</si>
  <si>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</si>
  <si>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</si>
  <si>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</si>
  <si>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</si>
  <si>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</si>
  <si>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</si>
  <si>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</si>
  <si>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</si>
  <si>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</si>
  <si>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</si>
  <si>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</si>
  <si>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</si>
  <si>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</si>
  <si>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</si>
  <si>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</si>
  <si>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</si>
  <si>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</si>
  <si>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</si>
  <si>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</si>
  <si>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</si>
  <si>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</si>
  <si>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</si>
  <si>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</si>
  <si>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</si>
  <si>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</si>
  <si>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</si>
  <si>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</si>
  <si>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</si>
  <si>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</si>
  <si>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</si>
  <si>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</si>
  <si>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</si>
  <si>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</si>
  <si>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</si>
  <si>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</si>
  <si>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</si>
  <si>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</si>
  <si>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</si>
  <si>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</si>
  <si>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</si>
  <si>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</si>
  <si>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</si>
  <si>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</si>
  <si>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</si>
  <si>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</si>
  <si>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</si>
  <si>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</si>
  <si>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</si>
  <si>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</si>
  <si>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</si>
  <si>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</si>
  <si>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</si>
  <si>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</si>
  <si>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</si>
  <si>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</si>
  <si>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</si>
  <si>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</si>
  <si>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</si>
  <si>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</si>
  <si>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</si>
  <si>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</si>
  <si>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</si>
  <si>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</si>
  <si>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</si>
  <si>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</si>
  <si>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</si>
  <si>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</si>
  <si>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</si>
  <si>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</si>
  <si>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</si>
  <si>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</si>
  <si>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</si>
  <si>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</si>
  <si>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</si>
  <si>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</si>
  <si>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</si>
  <si>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</si>
  <si>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</si>
  <si>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</si>
  <si>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</si>
  <si>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</si>
  <si>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</si>
  <si>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</si>
  <si>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</si>
  <si>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</si>
  <si>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</si>
  <si>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</si>
  <si>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</si>
  <si>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</si>
  <si>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</si>
  <si>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</si>
  <si>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</si>
  <si>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</si>
  <si>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</si>
  <si>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</si>
  <si>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</si>
  <si>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</si>
  <si>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</si>
  <si>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</si>
  <si>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</si>
  <si>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</si>
  <si>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</si>
  <si>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</si>
  <si>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</si>
  <si>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</si>
  <si>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</si>
  <si>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</si>
  <si>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</si>
  <si>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</si>
  <si>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</si>
  <si>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</si>
  <si>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</si>
  <si>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</si>
  <si>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</si>
  <si>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</si>
  <si>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</si>
  <si>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</si>
  <si>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</si>
  <si>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</si>
  <si>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</si>
  <si>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</si>
  <si>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</si>
  <si>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</si>
  <si>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</si>
  <si>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</si>
  <si>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</si>
  <si>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</si>
  <si>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</si>
  <si>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</si>
  <si>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</si>
  <si>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</si>
  <si>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</si>
  <si>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</si>
  <si>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</si>
  <si>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</si>
  <si>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</si>
  <si>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</si>
  <si>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</si>
  <si>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</si>
  <si>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</si>
  <si>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</si>
  <si>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</si>
  <si>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</si>
  <si>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</si>
  <si>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</si>
  <si>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</si>
  <si>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</si>
  <si>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</si>
  <si>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</si>
  <si>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</si>
  <si>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</si>
  <si>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</si>
  <si>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</si>
  <si>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</si>
  <si>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</si>
  <si>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</si>
  <si>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</si>
  <si>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</si>
  <si>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</si>
  <si>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</si>
  <si>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</si>
  <si>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</si>
  <si>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</si>
  <si>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</si>
  <si>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</si>
  <si>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</si>
  <si>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</si>
  <si>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</si>
  <si>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</si>
  <si>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</si>
  <si>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</si>
  <si>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</si>
  <si>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</si>
  <si>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</si>
  <si>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</si>
  <si>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</si>
  <si>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</si>
  <si>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</si>
  <si>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</si>
  <si>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</si>
  <si>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</si>
  <si>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</si>
  <si>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</si>
  <si>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</si>
  <si>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</si>
  <si>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</si>
  <si>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</si>
  <si>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</si>
  <si>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</si>
  <si>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</si>
  <si>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</si>
  <si>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</si>
  <si>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</si>
  <si>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</si>
  <si>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</si>
  <si>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</si>
  <si>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</si>
  <si>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</si>
  <si>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</si>
  <si>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</si>
  <si>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</si>
  <si>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</si>
  <si>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</si>
  <si>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</si>
  <si>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</si>
  <si>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</si>
  <si>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</si>
  <si>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</si>
  <si>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</si>
  <si>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</si>
  <si>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</si>
  <si>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</si>
  <si>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</si>
  <si>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</si>
  <si>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</si>
  <si>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</si>
  <si>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</si>
  <si>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</si>
  <si>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</si>
  <si>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</si>
  <si>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</si>
  <si>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</si>
  <si>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</si>
  <si>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</si>
  <si>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</si>
  <si>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</si>
  <si>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</si>
  <si>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</si>
  <si>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</si>
  <si>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</si>
  <si>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</si>
  <si>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</si>
  <si>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</si>
  <si>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</si>
  <si>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</si>
  <si>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</si>
  <si>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</si>
  <si>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</si>
  <si>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</si>
  <si>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</si>
  <si>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</si>
  <si>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</si>
  <si>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</si>
  <si>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</si>
  <si>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</si>
  <si>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</si>
  <si>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</si>
  <si>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</si>
  <si>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</si>
  <si>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</si>
  <si>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</si>
  <si>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</si>
  <si>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</si>
  <si>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</si>
  <si>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</si>
  <si>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</si>
  <si>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</si>
  <si>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</si>
  <si>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</si>
  <si>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</si>
  <si>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</si>
  <si>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</si>
  <si>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</si>
  <si>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</si>
  <si>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</si>
  <si>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</si>
  <si>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</si>
  <si>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</si>
  <si>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</si>
  <si>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</si>
  <si>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</si>
  <si>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</si>
  <si>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</si>
  <si>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</si>
  <si>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</si>
  <si>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</si>
  <si>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</si>
  <si>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</si>
  <si>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</si>
  <si>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</si>
  <si>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</si>
  <si>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</si>
  <si>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</si>
  <si>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</si>
  <si>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</si>
  <si>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</si>
  <si>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</si>
  <si>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</si>
  <si>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</si>
  <si>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</si>
  <si>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</si>
  <si>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</si>
  <si>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</si>
  <si>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</si>
  <si>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</si>
  <si>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</si>
  <si>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</si>
  <si>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</si>
  <si>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</si>
  <si>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</si>
  <si>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</si>
  <si>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</si>
  <si>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</si>
  <si>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</si>
  <si>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</si>
  <si>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</si>
  <si>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</si>
  <si>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</si>
  <si>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</si>
  <si>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</si>
  <si>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</si>
  <si>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</si>
  <si>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</si>
  <si>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</si>
  <si>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</si>
  <si>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</si>
  <si>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</si>
  <si>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</si>
  <si>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</si>
  <si>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</si>
  <si>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</si>
  <si>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</si>
  <si>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</si>
  <si>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</si>
  <si>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</si>
  <si>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</si>
  <si>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</si>
  <si>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</si>
  <si>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</si>
  <si>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</si>
  <si>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</si>
  <si>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</si>
  <si>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</si>
  <si>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</si>
  <si>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</si>
  <si>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</si>
  <si>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</si>
  <si>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</si>
  <si>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</si>
  <si>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</si>
  <si>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</si>
  <si>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</si>
  <si>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</si>
  <si>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</si>
  <si>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</si>
  <si>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</si>
  <si>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</si>
  <si>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</si>
  <si>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</si>
  <si>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</si>
  <si>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</si>
  <si>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</si>
  <si>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</si>
  <si>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</si>
  <si>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</si>
  <si>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</si>
  <si>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</si>
  <si>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</si>
  <si>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</si>
  <si>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</si>
  <si>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</si>
  <si>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</si>
  <si>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</si>
  <si>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</si>
  <si>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</si>
  <si>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</si>
  <si>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</si>
  <si>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</si>
  <si>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</si>
  <si>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</si>
  <si>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</si>
  <si>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</si>
  <si>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</si>
  <si>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</si>
  <si>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</si>
  <si>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</si>
  <si>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</si>
  <si>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</si>
  <si>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</si>
  <si>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</si>
  <si>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</si>
  <si>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</si>
  <si>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</si>
  <si>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</si>
  <si>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</si>
  <si>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</si>
  <si>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</si>
  <si>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</si>
  <si>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</si>
  <si>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</si>
  <si>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</si>
  <si>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</si>
  <si>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</si>
  <si>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</si>
  <si>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</si>
  <si>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</si>
  <si>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</si>
  <si>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</si>
  <si>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</si>
  <si>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</si>
  <si>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</si>
  <si>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</si>
  <si>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</si>
  <si>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</si>
  <si>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</si>
  <si>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</si>
  <si>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</si>
  <si>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</si>
  <si>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</si>
  <si>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</si>
  <si>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</si>
  <si>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</si>
  <si>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</si>
  <si>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</si>
  <si>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</si>
  <si>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</si>
  <si>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</si>
  <si>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</si>
  <si>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</si>
  <si>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</si>
  <si>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</si>
  <si>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</si>
  <si>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</si>
  <si>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</si>
  <si>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</si>
  <si>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</si>
  <si>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</si>
  <si>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</si>
  <si>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</si>
  <si>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</si>
  <si>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</si>
  <si>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</si>
  <si>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</si>
  <si>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</si>
  <si>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</si>
  <si>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</si>
  <si>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</si>
  <si>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</si>
  <si>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</si>
  <si>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</si>
  <si>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</si>
  <si>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</si>
  <si>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</si>
  <si>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</si>
  <si>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</si>
  <si>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</si>
  <si>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</si>
  <si>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</si>
  <si>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</si>
  <si>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</si>
  <si>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</si>
  <si>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</si>
  <si>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</si>
  <si>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</si>
  <si>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</si>
  <si>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</si>
  <si>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</si>
  <si>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</si>
  <si>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</si>
  <si>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</si>
  <si>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</si>
  <si>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</si>
  <si>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</si>
  <si>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</si>
  <si>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</si>
  <si>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</si>
  <si>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</si>
  <si>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</si>
  <si>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</si>
  <si>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</si>
  <si>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</si>
  <si>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</si>
  <si>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</si>
  <si>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</si>
  <si>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</si>
  <si>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</si>
  <si>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</si>
  <si>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</si>
  <si>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</si>
  <si>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</si>
  <si>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</si>
  <si>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</si>
  <si>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</si>
  <si>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</si>
  <si>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</si>
  <si>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</si>
  <si>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</si>
  <si>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</si>
  <si>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</si>
  <si>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</si>
  <si>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</si>
  <si>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</si>
  <si>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</si>
  <si>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</si>
  <si>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</si>
  <si>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</si>
  <si>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</si>
  <si>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</si>
  <si>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</si>
  <si>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</si>
  <si>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</si>
  <si>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</si>
  <si>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</si>
  <si>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</si>
  <si>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</si>
  <si>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</si>
  <si>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</si>
  <si>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</si>
  <si>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</si>
  <si>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</si>
  <si>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</si>
  <si>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</si>
  <si>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</si>
  <si>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</si>
  <si>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</si>
  <si>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</si>
  <si>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</si>
  <si>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</si>
  <si>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</si>
  <si>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</si>
  <si>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</si>
  <si>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</si>
  <si>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</si>
  <si>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</si>
  <si>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</si>
  <si>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</si>
  <si>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</si>
  <si>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</si>
  <si>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</si>
  <si>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</si>
  <si>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</si>
  <si>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</si>
  <si>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</si>
  <si>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</si>
  <si>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</si>
  <si>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</si>
  <si>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</si>
  <si>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</si>
  <si>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</si>
  <si>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</si>
  <si>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</si>
  <si>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</si>
  <si>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</si>
  <si>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</si>
  <si>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</si>
  <si>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</si>
  <si>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</si>
  <si>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</si>
  <si>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</si>
  <si>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</si>
  <si>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</si>
  <si>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</si>
  <si>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</si>
  <si>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</si>
  <si>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</si>
  <si>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</si>
  <si>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</si>
  <si>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</si>
  <si>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</si>
  <si>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</si>
  <si>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</si>
  <si>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</si>
  <si>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</si>
  <si>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</si>
  <si>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</si>
  <si>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</si>
  <si>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</si>
  <si>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</si>
  <si>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</si>
  <si>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</si>
  <si>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</si>
  <si>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</si>
  <si>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</si>
  <si>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</si>
  <si>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</si>
  <si>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</si>
  <si>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</si>
  <si>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</si>
  <si>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</si>
  <si>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</si>
  <si>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</si>
  <si>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</si>
  <si>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</si>
  <si>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</si>
  <si>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</si>
  <si>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</si>
  <si>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</si>
  <si>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</si>
  <si>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</si>
  <si>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</si>
  <si>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</si>
  <si>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</si>
  <si>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</si>
  <si>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</si>
  <si>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</si>
  <si>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</si>
  <si>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</si>
  <si>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</si>
  <si>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</si>
  <si>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</si>
  <si>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</si>
  <si>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</si>
  <si>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</si>
  <si>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</si>
  <si>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</si>
  <si>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</si>
  <si>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</si>
  <si>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</si>
  <si>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</si>
  <si>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</si>
  <si>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</si>
  <si>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</si>
  <si>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</si>
  <si>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</si>
  <si>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</si>
  <si>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</si>
  <si>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</si>
  <si>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</si>
  <si>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</si>
  <si>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</si>
  <si>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</si>
  <si>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</si>
  <si>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</si>
  <si>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</si>
  <si>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</si>
  <si>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</si>
  <si>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</si>
  <si>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</si>
  <si>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</si>
  <si>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</si>
  <si>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</si>
  <si>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</si>
  <si>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</si>
  <si>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</si>
  <si>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</si>
  <si>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</si>
  <si>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</si>
  <si>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</si>
  <si>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</si>
  <si>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</si>
  <si>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</si>
  <si>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</si>
  <si>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</si>
  <si>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</si>
  <si>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</si>
  <si>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</si>
  <si>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</si>
  <si>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</si>
  <si>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</si>
  <si>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</si>
  <si>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</si>
  <si>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</si>
  <si>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</si>
  <si>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</si>
  <si>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</si>
  <si>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</si>
  <si>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</si>
  <si>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</si>
  <si>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</si>
  <si>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</si>
  <si>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</si>
  <si>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</si>
  <si>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</si>
  <si>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</si>
  <si>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</si>
  <si>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</si>
  <si>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</si>
  <si>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</si>
  <si>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</si>
  <si>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</si>
  <si>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</si>
  <si>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</si>
  <si>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</si>
  <si>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</si>
  <si>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</si>
  <si>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</si>
  <si>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</si>
  <si>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</si>
  <si>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</si>
  <si>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</si>
  <si>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</si>
  <si>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</si>
  <si>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</si>
  <si>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</si>
  <si>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</si>
  <si>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</si>
  <si>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</si>
  <si>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</si>
  <si>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</si>
  <si>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</si>
  <si>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</si>
  <si>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</si>
  <si>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</si>
  <si>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</si>
  <si>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</si>
  <si>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</si>
  <si>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</si>
  <si>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</si>
  <si>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</si>
  <si>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</si>
  <si>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</si>
  <si>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</si>
  <si>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</si>
  <si>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</si>
  <si>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</si>
  <si>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</si>
  <si>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</si>
  <si>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</si>
  <si>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</si>
  <si>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</si>
  <si>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</si>
  <si>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</si>
  <si>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</si>
  <si>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</si>
  <si>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</si>
  <si>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</si>
  <si>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</si>
  <si>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</si>
  <si>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</si>
  <si>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</si>
  <si>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</si>
  <si>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</si>
  <si>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</si>
  <si>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</si>
  <si>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</si>
  <si>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</si>
  <si>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</si>
  <si>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</si>
  <si>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</si>
  <si>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</si>
  <si>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</si>
  <si>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</si>
  <si>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</si>
  <si>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</si>
  <si>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</si>
  <si>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</si>
  <si>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</si>
  <si>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</si>
  <si>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</si>
  <si>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</si>
  <si>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</si>
  <si>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</si>
  <si>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</si>
  <si>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</si>
  <si>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</si>
  <si>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</si>
  <si>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</si>
  <si>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</si>
  <si>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</si>
  <si>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</si>
  <si>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</si>
  <si>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</si>
  <si>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</si>
  <si>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</si>
  <si>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</si>
  <si>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</si>
  <si>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</si>
  <si>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</si>
  <si>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</si>
  <si>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</si>
  <si>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</si>
  <si>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</si>
  <si>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</si>
  <si>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</si>
  <si>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</si>
  <si>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</si>
  <si>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</si>
  <si>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</si>
  <si>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</si>
  <si>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</si>
  <si>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</si>
  <si>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</si>
  <si>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</si>
  <si>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</si>
  <si>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</si>
  <si>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</si>
  <si>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</si>
  <si>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</si>
  <si>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</si>
  <si>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</si>
  <si>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</si>
  <si>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</si>
  <si>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</si>
  <si>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</si>
  <si>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</si>
  <si>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</si>
  <si>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</si>
  <si>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</si>
  <si>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</si>
  <si>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</si>
  <si>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</si>
  <si>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</si>
  <si>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</si>
  <si>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</si>
  <si>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</si>
  <si>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</si>
  <si>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</si>
  <si>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</si>
  <si>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</si>
  <si>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</si>
  <si>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</si>
  <si>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</si>
  <si>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</si>
  <si>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</si>
  <si>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</si>
  <si>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</si>
  <si>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</si>
  <si>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</si>
  <si>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</si>
  <si>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</si>
  <si>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</si>
  <si>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</si>
  <si>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</si>
  <si>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</si>
  <si>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</si>
  <si>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</si>
  <si>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</si>
  <si>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</si>
  <si>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</si>
  <si>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</si>
  <si>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</si>
  <si>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</si>
  <si>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</si>
  <si>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</si>
  <si>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</si>
  <si>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</si>
  <si>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</si>
  <si>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</si>
  <si>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</si>
  <si>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</si>
  <si>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</si>
  <si>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</si>
  <si>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</si>
  <si>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</si>
  <si>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</si>
  <si>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</si>
  <si>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</si>
  <si>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</si>
  <si>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</si>
  <si>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</si>
  <si>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</si>
  <si>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</si>
  <si>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</si>
  <si>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</si>
  <si>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</si>
  <si>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</si>
  <si>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</si>
  <si>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</si>
  <si>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</si>
  <si>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</si>
  <si>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</si>
  <si>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</si>
  <si>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</si>
  <si>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</si>
  <si>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</si>
  <si>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</si>
  <si>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</si>
  <si>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</si>
  <si>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</si>
  <si>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</si>
  <si>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</si>
  <si>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</si>
  <si>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</si>
  <si>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</si>
  <si>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</si>
  <si>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</si>
  <si>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</si>
  <si>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</si>
  <si>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</si>
  <si>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</si>
  <si>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</si>
  <si>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</si>
  <si>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</si>
  <si>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</si>
  <si>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</si>
  <si>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</si>
  <si>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</si>
  <si>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</si>
  <si>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</si>
  <si>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</si>
  <si>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</si>
  <si>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</si>
  <si>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</si>
  <si>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</si>
  <si>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</si>
  <si>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</si>
  <si>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</si>
  <si>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</si>
  <si>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</si>
  <si>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</si>
  <si>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</si>
  <si>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</si>
  <si>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</si>
  <si>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</si>
  <si>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</si>
  <si>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</si>
  <si>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</si>
  <si>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</si>
  <si>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</si>
  <si>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</si>
  <si>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</si>
  <si>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</si>
  <si>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</si>
  <si>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</si>
  <si>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</si>
  <si>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</si>
  <si>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</si>
  <si>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</si>
  <si>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</si>
  <si>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</si>
  <si>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</si>
  <si>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</si>
  <si>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</si>
  <si>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</si>
  <si>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</si>
  <si>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</si>
  <si>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</si>
  <si>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</si>
  <si>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</si>
  <si>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</si>
  <si>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</si>
  <si>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</si>
  <si>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</si>
  <si>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</si>
  <si>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</si>
  <si>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</si>
  <si>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</si>
  <si>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</si>
  <si>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</si>
  <si>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</si>
  <si>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</si>
  <si>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</si>
  <si>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</si>
  <si>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</si>
  <si>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</si>
  <si>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</si>
  <si>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</si>
  <si>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</si>
  <si>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</si>
  <si>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</si>
  <si>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</si>
  <si>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</si>
  <si>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</si>
  <si>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</si>
  <si>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</si>
  <si>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</si>
  <si>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</si>
  <si>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</si>
  <si>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</si>
  <si>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</si>
  <si>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</si>
  <si>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</si>
  <si>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</si>
  <si>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</si>
  <si>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</si>
  <si>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</si>
  <si>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</si>
  <si>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</si>
  <si>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</si>
  <si>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</si>
  <si>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</si>
  <si>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</si>
  <si>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</si>
  <si>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</si>
  <si>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</si>
  <si>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</si>
  <si>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</si>
  <si>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</si>
  <si>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</si>
  <si>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</si>
  <si>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</si>
  <si>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</si>
  <si>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</si>
  <si>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</si>
  <si>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</si>
  <si>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</si>
  <si>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</si>
  <si>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</si>
  <si>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</si>
  <si>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</si>
  <si>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</si>
  <si>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</si>
  <si>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</si>
  <si>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</si>
  <si>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</si>
  <si>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</si>
  <si>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</si>
  <si>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</si>
  <si>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</si>
  <si>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</si>
  <si>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</si>
  <si>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</si>
  <si>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</si>
  <si>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</si>
  <si>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</si>
  <si>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</si>
  <si>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</si>
  <si>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</si>
  <si>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</si>
  <si>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</si>
  <si>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</si>
  <si>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</si>
  <si>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</si>
  <si>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</si>
  <si>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</si>
  <si>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</si>
  <si>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</si>
  <si>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</si>
  <si>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</si>
  <si>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</si>
  <si>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</si>
  <si>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</si>
  <si>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</si>
  <si>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</si>
  <si>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</si>
  <si>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</si>
  <si>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</si>
  <si>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</si>
  <si>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</si>
  <si>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</si>
  <si>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</si>
  <si>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</si>
  <si>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</si>
  <si>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</si>
  <si>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</si>
  <si>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</si>
  <si>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</si>
  <si>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</si>
  <si>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</si>
  <si>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</si>
  <si>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</si>
  <si>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</si>
  <si>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</si>
  <si>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</si>
  <si>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</si>
  <si>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</si>
  <si>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</si>
  <si>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</si>
  <si>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</si>
  <si>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</si>
  <si>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</si>
  <si>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</si>
  <si>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</si>
  <si>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</si>
  <si>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</si>
  <si>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</si>
  <si>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</si>
  <si>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</si>
  <si>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</si>
  <si>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</si>
  <si>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</si>
  <si>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</si>
  <si>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</si>
  <si>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</si>
  <si>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</si>
  <si>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</si>
  <si>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</si>
  <si>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</si>
  <si>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</si>
  <si>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</si>
  <si>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</si>
  <si>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</si>
  <si>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</si>
  <si>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</si>
  <si>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</si>
  <si>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</si>
  <si>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</si>
  <si>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</si>
  <si>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</si>
  <si>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</si>
  <si>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</si>
  <si>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</si>
  <si>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</si>
  <si>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</si>
  <si>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</si>
  <si>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</si>
  <si>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</si>
  <si>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</si>
  <si>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</si>
  <si>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</si>
  <si>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</si>
  <si>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</si>
  <si>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</si>
  <si>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</si>
  <si>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</si>
  <si>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</si>
  <si>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</si>
  <si>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</si>
  <si>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</si>
  <si>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</si>
  <si>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</si>
  <si>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</si>
  <si>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</si>
  <si>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</si>
  <si>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</si>
  <si>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</si>
  <si>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</si>
  <si>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</si>
  <si>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</si>
  <si>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</si>
  <si>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</si>
  <si>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</si>
  <si>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</si>
  <si>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</si>
  <si>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</si>
  <si>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</si>
  <si>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</si>
  <si>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</si>
  <si>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</si>
  <si>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</si>
  <si>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</si>
  <si>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</si>
  <si>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</si>
  <si>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</si>
  <si>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</si>
  <si>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</si>
  <si>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</si>
  <si>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</si>
  <si>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</si>
  <si>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</si>
  <si>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</si>
  <si>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</si>
  <si>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</si>
  <si>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</si>
  <si>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</si>
  <si>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</si>
  <si>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</si>
  <si>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</si>
  <si>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</si>
  <si>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</si>
  <si>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</si>
  <si>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</si>
  <si>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</si>
  <si>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</si>
  <si>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</si>
  <si>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</si>
  <si>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</si>
  <si>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</si>
  <si>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</si>
  <si>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</si>
  <si>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</si>
  <si>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</si>
  <si>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</si>
  <si>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</si>
  <si>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</si>
  <si>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</si>
  <si>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</si>
  <si>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</si>
  <si>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</si>
  <si>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</si>
  <si>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</si>
  <si>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</si>
  <si>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</si>
  <si>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</si>
  <si>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</si>
  <si>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</si>
  <si>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</si>
  <si>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</si>
  <si>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</si>
  <si>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</si>
  <si>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</si>
  <si>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</si>
  <si>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</si>
  <si>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</si>
  <si>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</si>
  <si>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</si>
  <si>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</si>
  <si>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</si>
  <si>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</si>
  <si>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</si>
  <si>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</si>
  <si>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</si>
  <si>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</si>
  <si>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</si>
  <si>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</si>
  <si>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</si>
  <si>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</si>
  <si>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</si>
  <si>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</si>
  <si>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</si>
  <si>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</si>
  <si>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</si>
  <si>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</si>
  <si>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</si>
  <si>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</si>
  <si>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</si>
  <si>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</si>
  <si>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</si>
  <si>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</si>
  <si>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</si>
  <si>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</si>
  <si>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</si>
  <si>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</si>
  <si>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</si>
  <si>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</si>
  <si>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</si>
  <si>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</si>
  <si>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</si>
  <si>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</si>
  <si>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</si>
  <si>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</si>
  <si>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</si>
  <si>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</si>
  <si>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</si>
  <si>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</si>
  <si>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</si>
  <si>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</si>
  <si>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</si>
  <si>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</si>
  <si>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</si>
  <si>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</si>
  <si>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</si>
  <si>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</si>
  <si>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</si>
  <si>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</si>
  <si>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</si>
  <si>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</si>
  <si>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</si>
  <si>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</si>
  <si>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</si>
  <si>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</si>
  <si>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</si>
  <si>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</si>
  <si>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</si>
  <si>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</si>
  <si>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</si>
  <si>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</si>
  <si>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</si>
  <si>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</si>
  <si>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</si>
  <si>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</si>
  <si>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</si>
  <si>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</si>
  <si>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</si>
  <si>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</si>
  <si>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</si>
  <si>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</si>
  <si>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</si>
  <si>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</si>
  <si>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</si>
  <si>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</si>
  <si>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</si>
  <si>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</si>
  <si>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</si>
  <si>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</si>
  <si>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</si>
  <si>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</si>
  <si>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</si>
  <si>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</si>
  <si>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</si>
  <si>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</si>
  <si>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</si>
  <si>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</si>
  <si>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</si>
  <si>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</si>
  <si>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</si>
  <si>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</si>
  <si>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</si>
  <si>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</si>
  <si>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</si>
  <si>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</si>
  <si>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</si>
  <si>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</si>
  <si>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</si>
  <si>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</si>
  <si>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</si>
  <si>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</si>
  <si>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</si>
  <si>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</si>
  <si>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</si>
  <si>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</si>
  <si>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</si>
  <si>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</si>
  <si>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</si>
  <si>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</si>
  <si>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</si>
  <si>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</si>
  <si>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</si>
  <si>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</si>
  <si>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</si>
  <si>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</si>
  <si>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</si>
  <si>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</si>
  <si>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</si>
  <si>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</si>
  <si>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</si>
  <si>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</si>
  <si>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</si>
  <si>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</si>
  <si>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</si>
  <si>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</si>
  <si>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</si>
  <si>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</si>
  <si>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</si>
  <si>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</si>
  <si>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</si>
  <si>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</si>
  <si>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</si>
  <si>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</si>
  <si>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</si>
  <si>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</si>
  <si>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</si>
  <si>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</si>
  <si>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</si>
  <si>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</si>
  <si>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</si>
  <si>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</si>
  <si>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</si>
  <si>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</si>
  <si>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</si>
  <si>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</si>
  <si>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</si>
  <si>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</si>
  <si>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</si>
  <si>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</si>
  <si>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</si>
  <si>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</si>
  <si>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</si>
  <si>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</si>
  <si>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</si>
  <si>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</si>
  <si>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</si>
  <si>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</si>
  <si>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</si>
  <si>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</si>
  <si>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</si>
  <si>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</si>
  <si>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</si>
  <si>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</si>
  <si>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</si>
  <si>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</si>
  <si>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</si>
  <si>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</si>
  <si>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</si>
  <si>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</si>
  <si>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</si>
  <si>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</si>
  <si>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</si>
  <si>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</si>
  <si>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</si>
  <si>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</si>
  <si>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</si>
  <si>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</si>
  <si>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</si>
  <si>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</si>
  <si>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</si>
  <si>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</si>
  <si>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</si>
  <si>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</si>
  <si>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</si>
  <si>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</si>
  <si>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</si>
  <si>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</si>
  <si>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</si>
  <si>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</si>
  <si>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</si>
  <si>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</si>
  <si>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</si>
  <si>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</si>
  <si>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</si>
  <si>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</si>
  <si>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</si>
  <si>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</si>
  <si>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</si>
  <si>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</si>
  <si>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</si>
  <si>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</si>
  <si>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</si>
  <si>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</si>
  <si>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</si>
  <si>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</si>
  <si>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</si>
  <si>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</si>
  <si>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</si>
  <si>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</si>
  <si>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</si>
  <si>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</si>
  <si>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</si>
  <si>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</si>
  <si>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</si>
  <si>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</si>
  <si>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</si>
  <si>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</si>
  <si>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</si>
  <si>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</si>
  <si>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</si>
  <si>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</si>
  <si>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</si>
  <si>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</si>
  <si>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</si>
  <si>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</si>
  <si>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</si>
  <si>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</si>
  <si>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</si>
  <si>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</si>
  <si>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</si>
  <si>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</si>
  <si>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</si>
  <si>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</si>
  <si>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</si>
  <si>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</si>
  <si>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</si>
  <si>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</si>
  <si>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</si>
  <si>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</si>
  <si>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</si>
  <si>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</si>
  <si>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</si>
  <si>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</si>
  <si>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</si>
  <si>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</si>
  <si>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</si>
  <si>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</si>
  <si>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</si>
  <si>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</si>
  <si>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</si>
  <si>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</si>
  <si>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</si>
  <si>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</si>
  <si>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</si>
  <si>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</si>
  <si>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</si>
  <si>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</si>
  <si>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</si>
  <si>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</si>
  <si>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</si>
  <si>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</si>
  <si>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</si>
  <si>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</si>
  <si>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</si>
  <si>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</si>
  <si>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</si>
  <si>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</si>
  <si>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</si>
  <si>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</si>
  <si>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</si>
  <si>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</si>
  <si>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</si>
  <si>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</si>
  <si>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</si>
  <si>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</si>
  <si>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</si>
  <si>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</si>
  <si>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</si>
  <si>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</si>
  <si>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</si>
  <si>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</si>
  <si>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</si>
  <si>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</si>
  <si>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</si>
  <si>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</si>
  <si>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</si>
  <si>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</si>
  <si>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</si>
  <si>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</si>
  <si>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</si>
  <si>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</si>
  <si>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</si>
  <si>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</si>
  <si>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</si>
  <si>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</si>
  <si>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</si>
  <si>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</si>
  <si>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</si>
  <si>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</si>
  <si>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</si>
  <si>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</si>
  <si>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</si>
  <si>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</si>
  <si>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</si>
  <si>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</si>
  <si>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</si>
  <si>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</si>
  <si>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</si>
  <si>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</si>
  <si>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</si>
  <si>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</si>
  <si>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</si>
  <si>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</si>
  <si>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</si>
  <si>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</si>
  <si>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</si>
  <si>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</si>
  <si>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</si>
  <si>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</si>
  <si>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</si>
  <si>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</si>
  <si>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</si>
  <si>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</si>
  <si>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</si>
  <si>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</si>
  <si>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</si>
  <si>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</si>
  <si>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</si>
  <si>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</si>
  <si>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</si>
  <si>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</si>
  <si>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</si>
  <si>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</si>
  <si>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</si>
  <si>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</si>
  <si>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</si>
  <si>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</si>
  <si>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</si>
  <si>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</si>
  <si>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</si>
  <si>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</si>
  <si>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</si>
  <si>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</si>
  <si>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</si>
  <si>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</si>
  <si>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</si>
  <si>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</si>
  <si>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</si>
  <si>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</si>
  <si>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</si>
  <si>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</si>
  <si>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</si>
  <si>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</si>
  <si>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</si>
  <si>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</si>
  <si>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</si>
  <si>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</si>
  <si>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</si>
  <si>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</si>
  <si>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</si>
  <si>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</si>
  <si>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</si>
  <si>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</si>
  <si>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</si>
  <si>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</si>
  <si>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</si>
  <si>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</si>
  <si>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</si>
  <si>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</si>
  <si>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</si>
  <si>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</si>
  <si>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</si>
  <si>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</si>
  <si>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</si>
  <si>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</si>
  <si>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</si>
  <si>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</si>
  <si>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</si>
  <si>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</si>
  <si>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</si>
  <si>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</si>
  <si>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</si>
  <si>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</si>
  <si>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</si>
  <si>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</si>
  <si>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</si>
  <si>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</si>
  <si>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</si>
  <si>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</si>
  <si>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</si>
  <si>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</si>
  <si>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</si>
  <si>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</si>
  <si>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</si>
  <si>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</si>
  <si>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</si>
  <si>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</si>
  <si>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</si>
  <si>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</si>
  <si>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</si>
  <si>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</si>
  <si>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</si>
  <si>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</si>
  <si>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</si>
  <si>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</si>
  <si>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</si>
  <si>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</si>
  <si>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</si>
  <si>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</si>
  <si>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</si>
  <si>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</si>
  <si>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</si>
  <si>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</si>
  <si>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</si>
  <si>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</si>
  <si>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</si>
  <si>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</si>
  <si>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</si>
  <si>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</si>
  <si>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</si>
  <si>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</si>
  <si>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</si>
  <si>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</si>
  <si>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</si>
  <si>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</si>
  <si>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</si>
  <si>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</si>
  <si>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</si>
  <si>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</si>
  <si>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</si>
  <si>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</si>
  <si>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</si>
  <si>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</si>
  <si>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</si>
  <si>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</si>
  <si>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</si>
  <si>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</si>
  <si>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</si>
  <si>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</si>
  <si>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</si>
  <si>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</si>
  <si>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</si>
  <si>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</si>
  <si>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</si>
  <si>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</si>
  <si>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</si>
  <si>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</si>
  <si>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</si>
  <si>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</si>
  <si>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</si>
  <si>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</si>
  <si>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</si>
  <si>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</si>
  <si>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</si>
  <si>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</si>
  <si>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</si>
  <si>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</si>
  <si>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</si>
  <si>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</si>
  <si>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</si>
  <si>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</si>
  <si>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</si>
  <si>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</si>
  <si>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</si>
  <si>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</si>
  <si>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</si>
  <si>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</si>
  <si>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</si>
  <si>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</si>
  <si>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</si>
  <si>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</si>
  <si>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</si>
  <si>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</si>
  <si>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</si>
  <si>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</si>
  <si>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</si>
  <si>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</si>
  <si>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</si>
  <si>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</si>
  <si>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</si>
  <si>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</si>
  <si>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</si>
  <si>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</si>
  <si>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</si>
  <si>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</si>
  <si>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</si>
  <si>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</si>
  <si>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</si>
  <si>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</si>
  <si>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</si>
  <si>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</si>
  <si>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</si>
  <si>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</si>
  <si>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</si>
  <si>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</si>
  <si>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</si>
  <si>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</si>
  <si>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</si>
  <si>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</si>
  <si>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</si>
  <si>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</si>
  <si>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</si>
  <si>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</si>
  <si>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</si>
  <si>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</si>
  <si>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</si>
  <si>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</si>
  <si>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</si>
  <si>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</si>
  <si>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</si>
  <si>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</si>
  <si>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</si>
  <si>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</si>
  <si>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</si>
  <si>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</si>
  <si>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</si>
  <si>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</si>
  <si>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</si>
  <si>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</si>
  <si>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</si>
  <si>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</si>
  <si>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</si>
  <si>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</si>
  <si>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</si>
  <si>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</si>
  <si>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</si>
  <si>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</si>
  <si>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</si>
  <si>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</si>
  <si>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</si>
  <si>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</si>
  <si>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</si>
  <si>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</si>
  <si>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</si>
  <si>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</si>
  <si>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</si>
  <si>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</si>
  <si>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</si>
  <si>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</si>
  <si>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</si>
  <si>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</si>
  <si>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</si>
  <si>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</si>
  <si>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</si>
  <si>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</si>
  <si>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</si>
  <si>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</si>
  <si>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</si>
  <si>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</si>
  <si>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</si>
  <si>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</si>
  <si>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</si>
  <si>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</si>
  <si>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</si>
  <si>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</si>
  <si>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</si>
  <si>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</si>
  <si>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</si>
  <si>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</si>
  <si>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</si>
  <si>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</si>
  <si>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</si>
  <si>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</si>
  <si>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</si>
  <si>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</si>
  <si>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</si>
  <si>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</si>
  <si>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</si>
  <si>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</si>
  <si>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</si>
  <si>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</si>
  <si>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</si>
  <si>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</si>
  <si>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</si>
  <si>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</si>
  <si>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</si>
  <si>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</si>
  <si>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</si>
  <si>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</si>
  <si>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</si>
  <si>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</si>
  <si>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</si>
  <si>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</si>
  <si>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</si>
  <si>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</si>
  <si>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</si>
  <si>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</si>
  <si>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</si>
  <si>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</si>
  <si>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</si>
  <si>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</si>
  <si>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</si>
  <si>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</si>
  <si>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</si>
  <si>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</si>
  <si>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</si>
  <si>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</si>
  <si>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</si>
  <si>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</si>
  <si>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</si>
  <si>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</si>
  <si>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</si>
  <si>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</si>
  <si>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</si>
  <si>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</si>
  <si>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</si>
  <si>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</si>
  <si>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</si>
  <si>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</si>
  <si>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</si>
  <si>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</si>
  <si>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</si>
  <si>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</si>
  <si>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</si>
  <si>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</si>
  <si>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</si>
  <si>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</si>
  <si>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</si>
  <si>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</si>
  <si>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</si>
  <si>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</si>
  <si>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</si>
  <si>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</si>
  <si>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</si>
  <si>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</si>
  <si>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</si>
  <si>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</si>
  <si>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</si>
  <si>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</si>
  <si>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</si>
  <si>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</si>
  <si>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</si>
  <si>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</si>
  <si>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</si>
  <si>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</si>
  <si>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</si>
  <si>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</si>
  <si>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</si>
  <si>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</si>
  <si>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</si>
  <si>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</si>
  <si>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</si>
  <si>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</si>
  <si>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</si>
  <si>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</si>
  <si>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</si>
  <si>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</si>
  <si>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</si>
  <si>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</si>
  <si>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</si>
  <si>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</si>
  <si>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</si>
  <si>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</si>
  <si>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</si>
  <si>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</si>
  <si>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</si>
  <si>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</si>
  <si>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</si>
  <si>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</si>
  <si>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</si>
  <si>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</si>
  <si>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</si>
  <si>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</si>
  <si>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</si>
  <si>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</si>
  <si>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</si>
  <si>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</si>
  <si>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</si>
  <si>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</si>
  <si>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</si>
  <si>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</si>
  <si>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</si>
  <si>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</si>
  <si>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</si>
  <si>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</si>
  <si>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</si>
  <si>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</si>
  <si>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</si>
  <si>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</si>
  <si>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</si>
  <si>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</si>
  <si>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</si>
  <si>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</si>
  <si>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</si>
  <si>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</si>
  <si>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</si>
  <si>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</si>
  <si>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</si>
  <si>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</si>
  <si>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</si>
  <si>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</si>
  <si>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</si>
  <si>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</si>
  <si>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</si>
  <si>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</si>
  <si>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</si>
  <si>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</si>
  <si>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</si>
  <si>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</si>
  <si>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</si>
  <si>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</si>
  <si>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</si>
  <si>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</si>
  <si>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</si>
  <si>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</si>
  <si>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</si>
  <si>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</si>
  <si>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</si>
  <si>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</si>
  <si>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</si>
  <si>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</si>
  <si>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</si>
  <si>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</si>
  <si>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</si>
  <si>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</si>
  <si>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</si>
  <si>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</si>
  <si>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</si>
  <si>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</si>
  <si>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</si>
  <si>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</si>
  <si>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</si>
  <si>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</si>
  <si>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</si>
  <si>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</si>
  <si>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</si>
  <si>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</si>
  <si>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</si>
  <si>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</si>
  <si>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</si>
  <si>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</si>
  <si>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</si>
  <si>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</si>
  <si>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</si>
  <si>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</si>
  <si>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</si>
  <si>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</si>
  <si>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</si>
  <si>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</si>
  <si>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</si>
  <si>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</si>
  <si>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</si>
  <si>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</si>
  <si>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</si>
  <si>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</si>
  <si>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</si>
  <si>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</si>
  <si>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</si>
  <si>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</si>
  <si>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</si>
  <si>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</si>
  <si>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</si>
  <si>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</si>
  <si>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</si>
  <si>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</si>
  <si>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</si>
  <si>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</si>
  <si>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</si>
  <si>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</si>
  <si>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</si>
  <si>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</si>
  <si>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</si>
  <si>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</si>
  <si>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</si>
  <si>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</si>
  <si>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</si>
  <si>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</si>
  <si>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</si>
  <si>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</si>
  <si>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</si>
  <si>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</si>
  <si>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</si>
  <si>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</si>
  <si>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</si>
  <si>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</si>
  <si>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</si>
  <si>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</si>
  <si>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</si>
  <si>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</si>
  <si>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</si>
  <si>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</si>
  <si>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</si>
  <si>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</si>
  <si>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</si>
  <si>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</si>
  <si>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</si>
  <si>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</si>
  <si>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</si>
  <si>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</si>
  <si>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</si>
  <si>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</si>
  <si>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</si>
  <si>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</si>
  <si>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</si>
  <si>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</si>
  <si>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</si>
  <si>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</si>
  <si>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</si>
  <si>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</si>
  <si>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</si>
  <si>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</si>
  <si>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</si>
  <si>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</si>
  <si>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</si>
  <si>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</si>
  <si>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</si>
  <si>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</si>
  <si>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</si>
  <si>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</si>
  <si>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</si>
  <si>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</si>
  <si>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</si>
  <si>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</si>
  <si>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</si>
  <si>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</si>
  <si>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</si>
  <si>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</si>
  <si>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</si>
  <si>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</si>
  <si>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</si>
  <si>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</si>
  <si>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</si>
  <si>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</si>
  <si>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</si>
  <si>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</si>
  <si>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</si>
  <si>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</si>
  <si>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</si>
  <si>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</si>
  <si>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</si>
  <si>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</si>
  <si>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</si>
  <si>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</si>
  <si>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</si>
  <si>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</si>
  <si>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</si>
  <si>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</si>
  <si>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</si>
  <si>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</si>
  <si>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</si>
  <si>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</si>
  <si>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</si>
  <si>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</si>
  <si>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</si>
  <si>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</si>
  <si>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</si>
  <si>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</si>
  <si>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</si>
  <si>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</si>
  <si>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</si>
  <si>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</si>
  <si>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</si>
  <si>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</si>
  <si>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</si>
  <si>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</si>
  <si>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</si>
  <si>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</si>
  <si>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</si>
  <si>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</si>
  <si>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</si>
  <si>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</si>
  <si>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</si>
  <si>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</si>
  <si>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</si>
  <si>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</si>
  <si>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</si>
  <si>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</si>
  <si>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</si>
  <si>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</si>
  <si>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</si>
  <si>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</si>
  <si>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</si>
  <si>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</si>
  <si>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</si>
  <si>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</si>
  <si>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</si>
  <si>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</si>
  <si>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</si>
  <si>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</si>
  <si>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</si>
  <si>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</si>
  <si>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</si>
  <si>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</si>
  <si>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</si>
  <si>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</si>
  <si>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</si>
  <si>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</si>
  <si>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</si>
  <si>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</si>
  <si>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</si>
  <si>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</si>
  <si>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</si>
  <si>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</si>
  <si>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</si>
  <si>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</si>
  <si>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</si>
  <si>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</si>
  <si>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</si>
  <si>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</si>
  <si>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</si>
  <si>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</si>
  <si>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</si>
  <si>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</si>
  <si>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</si>
  <si>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</si>
  <si>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</si>
  <si>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</si>
  <si>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</si>
  <si>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</si>
  <si>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</si>
  <si>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</si>
  <si>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</si>
  <si>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</si>
  <si>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</si>
  <si>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</si>
  <si>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</si>
  <si>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</si>
  <si>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</si>
  <si>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</si>
  <si>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</si>
  <si>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</si>
  <si>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</si>
  <si>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</si>
  <si>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</si>
  <si>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</si>
  <si>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</si>
  <si>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</si>
  <si>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</si>
  <si>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</si>
  <si>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</si>
  <si>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</si>
  <si>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</si>
  <si>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</si>
  <si>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</si>
  <si>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</si>
  <si>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</si>
  <si>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</si>
  <si>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</si>
  <si>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</si>
  <si>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</si>
  <si>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</si>
  <si>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</si>
  <si>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</si>
  <si>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</si>
  <si>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</si>
  <si>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</si>
  <si>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</si>
  <si>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</si>
  <si>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</si>
  <si>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</si>
  <si>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</si>
  <si>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</si>
  <si>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</si>
  <si>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</si>
  <si>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</si>
  <si>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</si>
  <si>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</si>
  <si>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</si>
  <si>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</si>
  <si>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</si>
  <si>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</si>
  <si>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</si>
  <si>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</si>
  <si>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</si>
  <si>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</si>
  <si>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</si>
  <si>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</si>
  <si>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</si>
  <si>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</si>
  <si>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</si>
  <si>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</si>
  <si>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</si>
  <si>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</si>
  <si>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</si>
  <si>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</si>
  <si>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</si>
  <si>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</si>
  <si>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</si>
  <si>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</si>
  <si>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</si>
  <si>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</si>
  <si>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</si>
  <si>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</si>
  <si>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</si>
  <si>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</si>
  <si>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</si>
  <si>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</si>
  <si>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</si>
  <si>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</si>
  <si>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</si>
  <si>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</si>
  <si>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</si>
  <si>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</si>
  <si>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</si>
  <si>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</si>
  <si>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</si>
  <si>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</si>
  <si>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</si>
  <si>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</si>
  <si>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</si>
  <si>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</si>
  <si>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</si>
  <si>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</si>
  <si>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</si>
  <si>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</si>
  <si>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</si>
  <si>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</si>
  <si>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</si>
  <si>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</si>
  <si>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</si>
  <si>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</si>
  <si>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</si>
  <si>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</si>
  <si>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</si>
  <si>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</si>
  <si>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</si>
  <si>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</si>
  <si>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</si>
  <si>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</si>
  <si>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</si>
  <si>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</si>
  <si>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</si>
  <si>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</si>
  <si>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</si>
  <si>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</si>
  <si>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</si>
  <si>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</si>
  <si>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</si>
  <si>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</si>
  <si>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</si>
  <si>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</si>
  <si>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</si>
  <si>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</si>
  <si>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</si>
  <si>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</si>
  <si>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</si>
  <si>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</si>
  <si>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</si>
  <si>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</si>
  <si>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</si>
  <si>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</si>
  <si>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</si>
  <si>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</si>
  <si>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</si>
  <si>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</si>
  <si>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</si>
  <si>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</si>
  <si>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</si>
  <si>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</si>
  <si>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</si>
  <si>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</si>
  <si>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</si>
  <si>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</si>
  <si>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</si>
  <si>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</si>
  <si>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</si>
  <si>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</si>
  <si>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</si>
  <si>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</si>
  <si>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</si>
  <si>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</si>
  <si>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</si>
  <si>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</si>
  <si>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</si>
  <si>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</si>
  <si>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</si>
  <si>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</si>
  <si>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</si>
  <si>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</si>
  <si>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</si>
  <si>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</si>
  <si>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</si>
  <si>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</si>
  <si>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</si>
  <si>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</si>
  <si>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</si>
  <si>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</si>
  <si>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</si>
  <si>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</si>
  <si>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</si>
  <si>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</si>
  <si>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</si>
  <si>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</si>
  <si>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</si>
  <si>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</si>
  <si>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</si>
  <si>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</si>
  <si>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</si>
  <si>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</si>
  <si>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</si>
  <si>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</si>
  <si>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</si>
  <si>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</si>
  <si>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</si>
  <si>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</si>
  <si>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</si>
  <si>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</si>
  <si>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</si>
  <si>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</si>
  <si>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</si>
  <si>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</si>
  <si>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</si>
  <si>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</si>
  <si>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</si>
  <si>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</si>
  <si>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</si>
  <si>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</si>
  <si>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</si>
  <si>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</si>
  <si>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</si>
  <si>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</si>
  <si>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</si>
  <si>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</si>
  <si>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</si>
  <si>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</si>
  <si>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</si>
  <si>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</si>
  <si>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</si>
  <si>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</si>
  <si>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</si>
  <si>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</si>
  <si>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</si>
  <si>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</si>
  <si>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</si>
  <si>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</si>
  <si>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</si>
  <si>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</si>
  <si>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</si>
  <si>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</si>
  <si>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</si>
  <si>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</si>
  <si>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</si>
  <si>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</si>
  <si>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</si>
  <si>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</si>
  <si>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</si>
  <si>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</si>
  <si>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</si>
  <si>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</si>
  <si>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</si>
  <si>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</si>
  <si>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</si>
  <si>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</si>
  <si>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</si>
  <si>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</si>
  <si>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</si>
  <si>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</si>
  <si>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</si>
  <si>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</si>
  <si>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</si>
  <si>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</si>
  <si>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</si>
  <si>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</si>
  <si>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</si>
  <si>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</si>
  <si>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</si>
  <si>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</si>
  <si>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</si>
  <si>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</si>
  <si>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</si>
  <si>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</si>
  <si>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</si>
  <si>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</si>
  <si>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</si>
  <si>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</si>
  <si>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</si>
  <si>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</si>
  <si>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</si>
  <si>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</si>
  <si>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</si>
  <si>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</si>
  <si>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</si>
  <si>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</si>
  <si>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</si>
  <si>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</si>
  <si>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</si>
  <si>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</si>
  <si>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</si>
  <si>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</si>
  <si>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</si>
  <si>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</si>
  <si>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</si>
  <si>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</si>
  <si>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</si>
  <si>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</si>
  <si>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</si>
  <si>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</si>
  <si>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</si>
  <si>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</si>
  <si>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</si>
  <si>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</si>
  <si>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</si>
  <si>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</si>
  <si>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</si>
  <si>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</si>
  <si>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</si>
  <si>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</si>
  <si>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</si>
  <si>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</si>
  <si>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</si>
  <si>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</si>
  <si>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</si>
  <si>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</si>
  <si>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</si>
  <si>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</si>
  <si>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</si>
  <si>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</si>
  <si>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</si>
  <si>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</si>
  <si>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</si>
  <si>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</si>
  <si>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</si>
  <si>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</si>
  <si>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</si>
  <si>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</si>
  <si>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</si>
  <si>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</si>
  <si>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</si>
  <si>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</si>
  <si>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</si>
  <si>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</si>
  <si>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</si>
  <si>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</si>
  <si>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</si>
  <si>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</si>
  <si>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</si>
  <si>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</si>
  <si>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</si>
  <si>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</si>
  <si>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</si>
  <si>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</si>
  <si>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</si>
  <si>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</si>
  <si>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</si>
  <si>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</si>
  <si>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</si>
  <si>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</si>
  <si>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</si>
  <si>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</si>
  <si>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</si>
  <si>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</si>
  <si>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</si>
  <si>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</si>
  <si>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</si>
  <si>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</si>
  <si>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</si>
  <si>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</si>
  <si>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</si>
  <si>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</si>
  <si>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</si>
  <si>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</si>
  <si>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</si>
  <si>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</si>
  <si>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</si>
  <si>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</si>
  <si>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</si>
  <si>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</si>
  <si>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</si>
  <si>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</si>
  <si>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</si>
  <si>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</si>
  <si>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</si>
  <si>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</si>
  <si>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</si>
  <si>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</si>
  <si>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</si>
  <si>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</si>
  <si>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</si>
  <si>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</si>
  <si>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</si>
  <si>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</si>
  <si>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</si>
  <si>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</si>
  <si>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</si>
  <si>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</si>
  <si>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</si>
  <si>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</si>
  <si>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</si>
  <si>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</si>
  <si>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</si>
  <si>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</si>
  <si>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</si>
  <si>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</si>
  <si>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</si>
  <si>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</si>
  <si>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</si>
  <si>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</si>
  <si>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</si>
  <si>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</si>
  <si>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</si>
  <si>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</si>
  <si>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</si>
  <si>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</si>
  <si>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</si>
  <si>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</si>
  <si>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</si>
  <si>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</si>
  <si>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</si>
  <si>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</si>
  <si>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</si>
  <si>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</si>
  <si>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</si>
  <si>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</si>
  <si>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</si>
  <si>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</si>
  <si>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</si>
  <si>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</si>
  <si>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</si>
  <si>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</si>
  <si>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</si>
  <si>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</si>
  <si>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</si>
  <si>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</si>
  <si>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</si>
  <si>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</si>
  <si>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</si>
  <si>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</si>
  <si>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</si>
  <si>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</si>
  <si>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</si>
  <si>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</si>
  <si>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</si>
  <si>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</si>
  <si>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</si>
  <si>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</si>
  <si>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</si>
  <si>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</si>
  <si>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</si>
  <si>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</si>
  <si>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</si>
  <si>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</si>
  <si>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</si>
  <si>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</si>
  <si>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</si>
  <si>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</si>
  <si>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</si>
  <si>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</si>
  <si>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</si>
  <si>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</si>
  <si>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</si>
  <si>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</si>
  <si>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</si>
  <si>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</si>
  <si>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</si>
  <si>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</si>
  <si>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</si>
  <si>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</si>
  <si>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</si>
  <si>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</si>
  <si>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</si>
  <si>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</si>
  <si>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</si>
  <si>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</si>
  <si>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</si>
  <si>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</si>
  <si>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</si>
  <si>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</si>
  <si>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</si>
  <si>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</si>
  <si>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</si>
  <si>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</si>
  <si>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</si>
  <si>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</si>
  <si>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</si>
  <si>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</si>
  <si>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</si>
  <si>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</si>
  <si>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</si>
  <si>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</si>
  <si>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</si>
  <si>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</si>
  <si>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</si>
  <si>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</si>
  <si>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</si>
  <si>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</si>
  <si>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</si>
  <si>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</si>
  <si>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</si>
  <si>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</si>
  <si>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</si>
  <si>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</si>
  <si>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</si>
  <si>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</si>
  <si>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</si>
  <si>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</si>
  <si>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</si>
  <si>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</si>
  <si>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</si>
  <si>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</si>
  <si>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</si>
  <si>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</si>
  <si>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</si>
  <si>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</si>
  <si>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</si>
  <si>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</si>
  <si>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</si>
  <si>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</si>
  <si>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</si>
  <si>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</si>
  <si>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</si>
  <si>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</si>
  <si>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</si>
  <si>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</si>
  <si>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</si>
  <si>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</si>
  <si>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</si>
  <si>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</si>
  <si>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</si>
  <si>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</si>
  <si>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</si>
  <si>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</si>
  <si>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</si>
  <si>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</si>
  <si>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</si>
  <si>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</si>
  <si>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</si>
  <si>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</si>
  <si>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</si>
  <si>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</si>
  <si>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</si>
  <si>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</si>
  <si>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</si>
  <si>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</si>
  <si>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</si>
  <si>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</si>
  <si>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</si>
  <si>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</si>
  <si>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</si>
  <si>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</si>
  <si>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</si>
  <si>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</si>
  <si>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</si>
  <si>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</si>
  <si>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</si>
  <si>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</si>
  <si>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</si>
  <si>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</si>
  <si>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</si>
  <si>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</si>
  <si>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</si>
  <si>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</si>
  <si>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</si>
  <si>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</si>
  <si>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</si>
  <si>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</si>
  <si>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</si>
  <si>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</si>
  <si>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</si>
  <si>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</si>
  <si>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</si>
  <si>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</si>
  <si>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</si>
  <si>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</si>
  <si>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</si>
  <si>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</si>
  <si>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</si>
  <si>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</si>
  <si>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</si>
  <si>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</si>
  <si>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</si>
  <si>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</si>
  <si>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</si>
  <si>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</si>
  <si>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</si>
  <si>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</si>
  <si>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</si>
  <si>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</si>
  <si>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</si>
  <si>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</si>
  <si>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</si>
  <si>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</si>
  <si>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</si>
  <si>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</si>
  <si>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</si>
  <si>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</si>
  <si>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</si>
  <si>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</si>
  <si>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</si>
  <si>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</si>
  <si>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</si>
  <si>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</si>
  <si>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</si>
  <si>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</si>
  <si>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</si>
  <si>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</si>
  <si>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</si>
  <si>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</si>
  <si>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</si>
  <si>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</si>
  <si>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</si>
  <si>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</si>
  <si>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</si>
  <si>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</si>
  <si>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</si>
  <si>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</si>
  <si>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</si>
  <si>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</si>
  <si>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</si>
  <si>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</si>
  <si>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</si>
  <si>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</si>
  <si>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</si>
  <si>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</si>
  <si>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</si>
  <si>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</si>
  <si>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</si>
  <si>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</si>
  <si>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</si>
  <si>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</si>
  <si>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</si>
  <si>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</si>
  <si>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</si>
  <si>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</si>
  <si>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</si>
  <si>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</si>
  <si>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</si>
  <si>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</si>
  <si>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</si>
  <si>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</si>
  <si>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</si>
  <si>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</si>
  <si>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</si>
  <si>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</si>
  <si>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</si>
  <si>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</si>
  <si>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</si>
  <si>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</si>
  <si>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</si>
  <si>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</si>
  <si>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</si>
  <si>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</si>
  <si>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</si>
  <si>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</si>
  <si>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</si>
  <si>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</si>
  <si>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</si>
  <si>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</si>
  <si>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</si>
  <si>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</si>
  <si>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</si>
  <si>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</si>
  <si>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</si>
  <si>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</si>
  <si>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</si>
  <si>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</si>
  <si>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</si>
  <si>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</si>
  <si>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</si>
  <si>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</si>
  <si>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</si>
  <si>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</si>
  <si>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</si>
  <si>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</si>
  <si>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</si>
  <si>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</si>
  <si>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</si>
  <si>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</si>
  <si>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</si>
  <si>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</si>
  <si>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</si>
  <si>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</si>
  <si>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</si>
  <si>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</si>
  <si>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</si>
  <si>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</si>
  <si>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</si>
  <si>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</si>
  <si>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</si>
  <si>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</si>
  <si>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</si>
  <si>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</si>
  <si>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</si>
  <si>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</si>
  <si>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</si>
  <si>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</si>
  <si>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</si>
  <si>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</si>
  <si>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</si>
  <si>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</si>
  <si>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</si>
  <si>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</si>
  <si>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</si>
  <si>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</si>
  <si>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</si>
  <si>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</si>
  <si>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</si>
  <si>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</si>
  <si>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</si>
  <si>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</si>
  <si>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</si>
  <si>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</si>
  <si>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</si>
  <si>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</si>
  <si>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</si>
  <si>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</si>
  <si>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</si>
  <si>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</si>
  <si>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</si>
  <si>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</si>
  <si>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</si>
  <si>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</si>
  <si>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</si>
  <si>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</si>
  <si>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</si>
  <si>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</si>
  <si>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</si>
  <si>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</si>
  <si>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</si>
  <si>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</si>
  <si>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</si>
  <si>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</si>
  <si>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</si>
  <si>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</si>
  <si>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</si>
  <si>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</si>
  <si>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</si>
  <si>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</si>
  <si>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</si>
  <si>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</si>
  <si>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</si>
  <si>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</si>
  <si>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</si>
  <si>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</si>
  <si>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</si>
  <si>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</si>
  <si>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</si>
  <si>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</si>
  <si>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</si>
  <si>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</si>
  <si>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</si>
  <si>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</si>
  <si>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</si>
  <si>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</si>
  <si>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</si>
  <si>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</si>
  <si>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</si>
  <si>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</si>
  <si>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</si>
  <si>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</si>
  <si>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</si>
  <si>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</si>
  <si>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</si>
  <si>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</si>
  <si>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</si>
  <si>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</si>
  <si>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</si>
  <si>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</si>
  <si>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</si>
  <si>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</si>
  <si>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</si>
  <si>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</si>
  <si>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</si>
  <si>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</si>
  <si>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</si>
  <si>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</si>
  <si>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</si>
  <si>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</si>
  <si>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</si>
  <si>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</si>
  <si>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</si>
  <si>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</si>
  <si>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</si>
  <si>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</si>
  <si>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</si>
  <si>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</si>
  <si>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</si>
  <si>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</si>
  <si>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</si>
  <si>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</si>
  <si>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</si>
  <si>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</si>
  <si>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</si>
  <si>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</si>
  <si>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</si>
  <si>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</si>
  <si>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</si>
  <si>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</si>
  <si>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</si>
  <si>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</si>
  <si>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</si>
  <si>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</si>
  <si>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</si>
  <si>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</si>
  <si>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</si>
  <si>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</si>
  <si>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</si>
  <si>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</si>
  <si>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</si>
  <si>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</si>
  <si>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</si>
  <si>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</si>
  <si>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</si>
  <si>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</si>
  <si>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</si>
  <si>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</si>
  <si>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</si>
  <si>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</si>
  <si>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</si>
  <si>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</si>
  <si>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</si>
  <si>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</si>
  <si>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</si>
  <si>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</si>
  <si>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</si>
  <si>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</si>
  <si>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</si>
  <si>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</si>
  <si>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</si>
  <si>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</si>
  <si>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</si>
  <si>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</si>
  <si>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</si>
  <si>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</si>
  <si>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</si>
  <si>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</si>
  <si>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</si>
  <si>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</si>
  <si>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</si>
  <si>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</si>
  <si>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</si>
  <si>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</si>
  <si>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</si>
  <si>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</si>
  <si>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</si>
  <si>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</si>
  <si>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</si>
  <si>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</si>
  <si>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</si>
  <si>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</si>
  <si>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</si>
  <si>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</si>
  <si>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</si>
  <si>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</si>
  <si>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</si>
  <si>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</si>
  <si>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</si>
  <si>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</si>
  <si>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</si>
  <si>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</si>
  <si>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</si>
  <si>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</si>
  <si>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</si>
  <si>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</si>
  <si>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</si>
  <si>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</si>
  <si>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</si>
  <si>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</si>
  <si>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</si>
  <si>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</si>
  <si>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</si>
  <si>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</si>
  <si>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</si>
  <si>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</si>
  <si>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</si>
  <si>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</si>
  <si>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</si>
  <si>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</si>
  <si>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</si>
  <si>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</si>
  <si>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</si>
  <si>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</si>
  <si>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</si>
  <si>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</si>
  <si>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</si>
  <si>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</si>
  <si>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</si>
  <si>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</si>
  <si>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</si>
  <si>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</si>
  <si>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</si>
  <si>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</si>
  <si>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</si>
  <si>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</si>
  <si>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</si>
  <si>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</si>
  <si>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</si>
  <si>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</si>
  <si>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</si>
  <si>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</si>
  <si>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</si>
  <si>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</si>
  <si>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</si>
  <si>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</si>
  <si>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</si>
  <si>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</si>
  <si>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</si>
  <si>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</si>
  <si>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</si>
  <si>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</si>
  <si>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</si>
  <si>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</si>
  <si>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</si>
  <si>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</si>
  <si>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</si>
  <si>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</si>
  <si>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</si>
  <si>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</si>
  <si>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</si>
  <si>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</si>
  <si>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</si>
  <si>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</si>
  <si>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</si>
  <si>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</si>
  <si>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</si>
  <si>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</si>
  <si>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</si>
  <si>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</si>
  <si>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</si>
  <si>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</si>
  <si>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</si>
  <si>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</si>
  <si>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</si>
  <si>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</si>
  <si>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</si>
  <si>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</si>
  <si>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</si>
  <si>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</si>
  <si>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</si>
  <si>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</si>
  <si>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</si>
  <si>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</si>
  <si>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</si>
  <si>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</si>
  <si>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</si>
  <si>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</si>
  <si>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</si>
  <si>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</si>
  <si>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</si>
  <si>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</si>
  <si>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</si>
  <si>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</si>
  <si>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</si>
  <si>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</si>
  <si>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</si>
  <si>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</si>
  <si>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</si>
  <si>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</si>
  <si>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</si>
  <si>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</si>
  <si>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</si>
  <si>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</si>
  <si>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</si>
  <si>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</si>
  <si>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</si>
  <si>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</si>
  <si>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</si>
  <si>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</si>
  <si>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</si>
  <si>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</si>
  <si>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</si>
  <si>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</si>
  <si>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</si>
  <si>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</si>
  <si>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</si>
  <si>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</si>
  <si>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</si>
  <si>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</si>
  <si>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</si>
  <si>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</si>
  <si>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</si>
  <si>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</si>
  <si>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</si>
  <si>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</si>
  <si>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</si>
  <si>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</si>
  <si>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</si>
  <si>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</si>
  <si>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</si>
  <si>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</si>
  <si>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</si>
  <si>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</si>
  <si>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</si>
  <si>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</si>
  <si>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</si>
  <si>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</si>
  <si>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</si>
  <si>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</si>
  <si>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</si>
  <si>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</si>
  <si>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</si>
  <si>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</si>
  <si>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</si>
  <si>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</si>
  <si>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</si>
  <si>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</si>
  <si>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</si>
  <si>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</si>
  <si>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</si>
  <si>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</si>
  <si>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</si>
  <si>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</si>
  <si>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</si>
  <si>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</si>
  <si>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</si>
  <si>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</si>
  <si>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</si>
  <si>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</si>
  <si>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</si>
  <si>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</si>
  <si>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</si>
  <si>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</si>
  <si>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</si>
  <si>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</si>
  <si>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</si>
  <si>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</si>
  <si>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</si>
  <si>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</si>
  <si>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</si>
  <si>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</si>
  <si>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</si>
  <si>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</si>
  <si>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</si>
  <si>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</si>
  <si>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</si>
  <si>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</si>
  <si>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</si>
  <si>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</si>
  <si>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</si>
  <si>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</si>
  <si>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</si>
  <si>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</si>
  <si>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</si>
  <si>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</si>
  <si>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</si>
  <si>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</si>
  <si>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</si>
  <si>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</si>
  <si>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</si>
  <si>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</si>
  <si>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</si>
  <si>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</si>
  <si>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</si>
  <si>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</si>
  <si>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</si>
  <si>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</si>
  <si>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</si>
  <si>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</si>
  <si>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</si>
  <si>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</si>
  <si>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</si>
  <si>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</si>
  <si>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</si>
  <si>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</si>
  <si>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</si>
  <si>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</si>
  <si>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</si>
  <si>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</si>
  <si>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</si>
  <si>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</si>
  <si>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</si>
  <si>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</si>
  <si>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</si>
  <si>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</si>
  <si>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</si>
  <si>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</si>
  <si>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</si>
  <si>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</si>
  <si>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</si>
  <si>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</si>
  <si>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</si>
  <si>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</si>
  <si>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</si>
  <si>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</si>
  <si>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</si>
  <si>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</si>
  <si>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</si>
  <si>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</si>
  <si>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</si>
  <si>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</si>
  <si>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</si>
  <si>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</si>
  <si>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</si>
  <si>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</si>
  <si>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</si>
  <si>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</si>
  <si>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</si>
  <si>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</si>
  <si>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</si>
  <si>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</si>
  <si>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</si>
  <si>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</si>
  <si>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</si>
  <si>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</si>
  <si>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</si>
  <si>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</si>
  <si>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</si>
  <si>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</si>
  <si>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</si>
  <si>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</si>
  <si>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</si>
  <si>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</si>
  <si>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</si>
  <si>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</si>
  <si>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</si>
  <si>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</si>
  <si>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</si>
  <si>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</si>
  <si>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</si>
  <si>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</si>
  <si>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</si>
  <si>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</si>
  <si>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</si>
  <si>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</si>
  <si>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</si>
  <si>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</si>
  <si>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</si>
  <si>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</si>
  <si>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</si>
  <si>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</si>
  <si>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</si>
  <si>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</si>
  <si>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</si>
  <si>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</si>
  <si>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</si>
  <si>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</si>
  <si>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</si>
  <si>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</si>
  <si>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</si>
  <si>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</si>
  <si>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</si>
  <si>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</si>
  <si>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</si>
  <si>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</si>
  <si>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</si>
  <si>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</si>
  <si>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</si>
  <si>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</si>
  <si>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</si>
  <si>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</si>
  <si>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</si>
  <si>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</si>
  <si>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</si>
  <si>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</si>
  <si>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</si>
  <si>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</si>
  <si>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</si>
  <si>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</si>
  <si>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</si>
  <si>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</si>
  <si>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</si>
  <si>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</si>
  <si>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</si>
  <si>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</si>
  <si>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</si>
  <si>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</si>
  <si>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</si>
  <si>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</si>
  <si>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</si>
  <si>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</si>
  <si>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</si>
  <si>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</si>
  <si>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</si>
  <si>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</si>
  <si>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</si>
  <si>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</si>
  <si>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</si>
  <si>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</si>
  <si>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</si>
  <si>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</si>
  <si>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</si>
  <si>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</si>
  <si>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</si>
  <si>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</si>
  <si>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</si>
  <si>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</si>
  <si>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</si>
  <si>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</si>
  <si>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</si>
  <si>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</si>
  <si>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</si>
  <si>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</si>
  <si>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</si>
  <si>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</si>
  <si>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</si>
  <si>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</si>
  <si>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</si>
  <si>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</si>
  <si>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</si>
  <si>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</si>
  <si>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</si>
  <si>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</si>
  <si>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</si>
  <si>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</si>
  <si>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</si>
  <si>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</si>
  <si>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</si>
  <si>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</si>
  <si>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</si>
  <si>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</si>
  <si>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</si>
  <si>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</si>
  <si>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</si>
  <si>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</si>
  <si>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</si>
  <si>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</si>
  <si>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</si>
  <si>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</si>
  <si>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</si>
  <si>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</si>
  <si>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</si>
  <si>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</si>
  <si>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</si>
  <si>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</si>
  <si>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</si>
  <si>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</si>
  <si>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</si>
  <si>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</si>
  <si>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</si>
  <si>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</si>
  <si>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</si>
  <si>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</si>
  <si>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</si>
  <si>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</si>
  <si>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</si>
  <si>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</si>
  <si>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</si>
  <si>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</si>
  <si>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</si>
  <si>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</si>
  <si>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</si>
  <si>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</si>
  <si>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</si>
  <si>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</si>
  <si>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</si>
  <si>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</si>
  <si>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</si>
  <si>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</si>
  <si>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</si>
  <si>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</si>
  <si>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</si>
  <si>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</si>
  <si>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</si>
  <si>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</si>
  <si>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</si>
  <si>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</si>
  <si>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</si>
  <si>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</si>
  <si>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</si>
  <si>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</si>
  <si>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</si>
  <si>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</si>
  <si>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</si>
  <si>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</si>
  <si>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</si>
  <si>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</si>
  <si>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</si>
  <si>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</si>
  <si>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</si>
  <si>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</si>
  <si>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</si>
  <si>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</si>
  <si>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</si>
  <si>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</si>
  <si>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</si>
  <si>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</si>
  <si>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</si>
  <si>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</si>
  <si>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</si>
  <si>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</si>
  <si>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</si>
  <si>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</si>
  <si>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</si>
  <si>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</si>
  <si>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</si>
  <si>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</si>
  <si>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</si>
  <si>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</si>
  <si>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</si>
  <si>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</si>
  <si>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</si>
  <si>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</si>
  <si>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</si>
  <si>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</si>
  <si>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</si>
  <si>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</si>
  <si>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</si>
  <si>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</si>
  <si>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</si>
  <si>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</si>
  <si>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</si>
  <si>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</si>
  <si>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</si>
  <si>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</si>
  <si>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</si>
  <si>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</si>
  <si>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</si>
  <si>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</si>
  <si>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</si>
  <si>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</si>
  <si>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</si>
  <si>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</si>
  <si>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</si>
  <si>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</si>
  <si>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</si>
  <si>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</si>
  <si>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</si>
  <si>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</si>
  <si>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</si>
  <si>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</si>
  <si>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</si>
  <si>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</si>
  <si>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</si>
  <si>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</si>
  <si>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</si>
  <si>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</si>
  <si>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</si>
  <si>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</si>
  <si>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</si>
  <si>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</si>
  <si>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</si>
  <si>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</si>
  <si>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</si>
  <si>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</si>
  <si>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</si>
  <si>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</si>
  <si>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</si>
  <si>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</si>
  <si>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</si>
  <si>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</si>
  <si>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</si>
  <si>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</si>
  <si>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</si>
  <si>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</si>
  <si>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</si>
  <si>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</si>
  <si>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</si>
  <si>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</si>
  <si>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</si>
  <si>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</si>
  <si>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</si>
  <si>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</si>
  <si>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</si>
  <si>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</si>
  <si>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</si>
  <si>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</si>
  <si>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</si>
  <si>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</si>
  <si>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</si>
  <si>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</si>
  <si>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</si>
  <si>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</si>
  <si>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</si>
  <si>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</si>
  <si>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</si>
  <si>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</si>
  <si>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</si>
  <si>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</si>
  <si>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</si>
  <si>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</si>
  <si>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</si>
  <si>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</si>
  <si>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</si>
  <si>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</si>
  <si>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</si>
  <si>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</si>
  <si>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</si>
  <si>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</si>
  <si>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</si>
  <si>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</si>
  <si>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</si>
  <si>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</si>
  <si>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</si>
  <si>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</si>
  <si>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</si>
  <si>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</si>
  <si>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</si>
  <si>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</si>
  <si>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</si>
  <si>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</si>
  <si>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</si>
  <si>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</si>
  <si>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</si>
  <si>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</si>
  <si>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</si>
  <si>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</si>
  <si>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</si>
  <si>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</si>
  <si>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</si>
  <si>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</si>
  <si>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</si>
  <si>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</si>
  <si>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</si>
  <si>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</si>
  <si>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</si>
  <si>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</si>
  <si>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</si>
  <si>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</si>
  <si>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</si>
  <si>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</si>
  <si>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</si>
  <si>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</si>
  <si>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</si>
  <si>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</si>
  <si>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</si>
  <si>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</si>
  <si>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</si>
  <si>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</si>
  <si>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</si>
  <si>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</si>
  <si>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</si>
  <si>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</si>
  <si>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</si>
  <si>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</si>
  <si>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</si>
  <si>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</si>
  <si>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</si>
  <si>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</si>
  <si>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</si>
  <si>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</si>
  <si>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</si>
  <si>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</si>
  <si>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</si>
  <si>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</si>
  <si>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</si>
  <si>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</si>
  <si>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</si>
  <si>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</si>
  <si>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</si>
  <si>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</si>
  <si>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</si>
  <si>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</si>
  <si>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</si>
  <si>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</si>
  <si>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</si>
  <si>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</si>
  <si>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</si>
  <si>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</si>
  <si>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</si>
  <si>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</si>
  <si>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</si>
  <si>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</si>
  <si>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</si>
  <si>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</si>
  <si>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</si>
  <si>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</si>
  <si>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</si>
  <si>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</si>
  <si>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</si>
  <si>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</si>
  <si>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</si>
  <si>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</si>
  <si>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</si>
  <si>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</si>
  <si>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</si>
  <si>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</si>
  <si>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</si>
  <si>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</si>
  <si>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</si>
  <si>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</si>
  <si>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</si>
  <si>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</si>
  <si>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</si>
  <si>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</si>
  <si>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</si>
  <si>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</si>
  <si>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</si>
  <si>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</si>
  <si>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</si>
  <si>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</si>
  <si>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</si>
  <si>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</si>
  <si>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</si>
  <si>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</si>
  <si>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</si>
  <si>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</si>
  <si>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</si>
  <si>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</si>
  <si>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</si>
  <si>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</si>
  <si>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</si>
  <si>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</si>
  <si>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</si>
  <si>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</si>
  <si>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</si>
  <si>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</si>
  <si>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</si>
  <si>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</si>
  <si>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</si>
  <si>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</si>
  <si>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</si>
  <si>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</si>
  <si>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</si>
  <si>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</si>
  <si>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</si>
  <si>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</si>
  <si>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</si>
  <si>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</si>
  <si>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</si>
  <si>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</si>
  <si>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</si>
  <si>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</si>
  <si>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</si>
  <si>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</si>
  <si>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</si>
  <si>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</si>
  <si>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</si>
  <si>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</si>
  <si>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</si>
  <si>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</si>
  <si>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</si>
  <si>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</si>
  <si>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</si>
  <si>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</si>
  <si>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</si>
  <si>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</si>
  <si>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</si>
  <si>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</si>
  <si>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</si>
  <si>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</si>
  <si>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</si>
  <si>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</si>
  <si>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</si>
  <si>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</si>
  <si>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</si>
  <si>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</si>
  <si>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</si>
  <si>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</si>
  <si>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</si>
  <si>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</si>
  <si>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</si>
  <si>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</si>
  <si>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</si>
  <si>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</si>
  <si>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</si>
  <si>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</si>
  <si>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</si>
  <si>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</si>
  <si>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</si>
  <si>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</si>
  <si>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</si>
  <si>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</si>
  <si>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</si>
  <si>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</si>
  <si>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</si>
  <si>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</si>
  <si>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</si>
  <si>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</si>
  <si>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</si>
  <si>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</si>
  <si>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</si>
  <si>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</si>
  <si>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</si>
  <si>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</si>
  <si>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</si>
  <si>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</si>
  <si>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</si>
  <si>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</si>
  <si>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</si>
  <si>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</si>
  <si>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</si>
  <si>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</si>
  <si>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</si>
  <si>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</si>
  <si>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</si>
  <si>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</si>
  <si>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</si>
  <si>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</si>
  <si>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</si>
  <si>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</si>
  <si>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</si>
  <si>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</si>
  <si>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</si>
  <si>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</si>
  <si>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</si>
  <si>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</si>
  <si>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</si>
  <si>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</si>
  <si>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</si>
  <si>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</si>
  <si>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</si>
  <si>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</si>
  <si>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</si>
  <si>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</si>
  <si>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</si>
  <si>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</si>
  <si>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</si>
  <si>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</si>
  <si>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</si>
  <si>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</si>
  <si>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</si>
  <si>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</si>
  <si>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</si>
  <si>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</si>
  <si>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</si>
  <si>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</si>
  <si>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</si>
  <si>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</si>
  <si>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</si>
  <si>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</si>
  <si>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</si>
  <si>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</si>
  <si>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</si>
  <si>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</si>
  <si>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</si>
  <si>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</si>
  <si>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</si>
  <si>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</si>
  <si>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</si>
  <si>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</si>
  <si>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</si>
  <si>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</si>
  <si>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</si>
  <si>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</si>
  <si>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</si>
  <si>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</si>
  <si>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</si>
  <si>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</si>
  <si>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</si>
  <si>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</si>
  <si>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</si>
  <si>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</si>
  <si>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</si>
  <si>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</si>
  <si>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</si>
  <si>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</si>
  <si>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</si>
  <si>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</si>
  <si>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</si>
  <si>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</si>
  <si>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</si>
  <si>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</si>
  <si>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</si>
  <si>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</si>
  <si>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</si>
  <si>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</si>
  <si>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</si>
  <si>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</si>
  <si>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</si>
  <si>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</si>
  <si>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</si>
  <si>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</si>
  <si>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</si>
  <si>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</si>
  <si>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</si>
  <si>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</si>
  <si>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</si>
  <si>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</si>
  <si>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</si>
  <si>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</si>
  <si>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</si>
  <si>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</si>
  <si>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</si>
  <si>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</si>
  <si>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</si>
  <si>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</si>
  <si>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</si>
  <si>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</si>
  <si>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</si>
  <si>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</si>
  <si>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</si>
  <si>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</si>
  <si>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</si>
  <si>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</si>
  <si>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</si>
  <si>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</si>
  <si>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</si>
  <si>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</si>
  <si>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</si>
  <si>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</si>
  <si>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</si>
  <si>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</si>
  <si>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</si>
  <si>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</si>
  <si>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</si>
  <si>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</si>
  <si>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</si>
  <si>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</si>
  <si>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</si>
  <si>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</si>
  <si>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</si>
  <si>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</si>
  <si>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</si>
  <si>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</si>
  <si>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</si>
  <si>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</si>
  <si>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</si>
  <si>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</si>
  <si>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</si>
  <si>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</si>
  <si>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</si>
  <si>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</si>
  <si>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</si>
  <si>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</si>
  <si>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</si>
  <si>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</si>
  <si>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</si>
  <si>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</si>
  <si>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</si>
  <si>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</si>
  <si>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</si>
  <si>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</si>
  <si>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</si>
  <si>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</si>
  <si>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</si>
  <si>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</si>
  <si>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</si>
  <si>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</si>
  <si>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</si>
  <si>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</si>
  <si>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</si>
  <si>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</si>
  <si>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</si>
  <si>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</si>
  <si>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</si>
  <si>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</si>
  <si>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</si>
  <si>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</si>
  <si>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</si>
  <si>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</si>
  <si>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</si>
  <si>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</si>
  <si>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</si>
  <si>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</si>
  <si>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</si>
  <si>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</si>
  <si>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</si>
  <si>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</si>
  <si>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</si>
  <si>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</si>
  <si>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</si>
  <si>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</si>
  <si>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</si>
  <si>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</si>
  <si>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</si>
  <si>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</si>
  <si>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</si>
  <si>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</si>
  <si>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</si>
  <si>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</si>
  <si>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</si>
  <si>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</si>
  <si>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</si>
  <si>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</si>
  <si>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</si>
  <si>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</si>
  <si>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</si>
  <si>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</si>
  <si>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</si>
  <si>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</si>
  <si>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</si>
  <si>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</si>
  <si>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</si>
  <si>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</si>
  <si>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</si>
  <si>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</si>
  <si>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</si>
  <si>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</si>
  <si>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</si>
  <si>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</si>
  <si>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</si>
  <si>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</si>
  <si>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</si>
  <si>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</si>
  <si>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</si>
  <si>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</si>
  <si>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</si>
  <si>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</si>
  <si>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</si>
  <si>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</si>
  <si>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</si>
  <si>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</si>
  <si>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</si>
  <si>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</si>
  <si>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</si>
  <si>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</si>
  <si>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</si>
  <si>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</si>
  <si>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</si>
  <si>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</si>
  <si>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</si>
  <si>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</si>
  <si>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</si>
  <si>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</si>
  <si>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</si>
  <si>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</si>
  <si>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</si>
  <si>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</si>
  <si>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</si>
  <si>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</si>
  <si>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</si>
  <si>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</si>
  <si>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</si>
  <si>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</si>
  <si>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</si>
  <si>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</si>
  <si>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</si>
  <si>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</si>
  <si>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</si>
  <si>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</si>
  <si>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</si>
  <si>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</si>
  <si>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</si>
  <si>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</si>
  <si>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</si>
  <si>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</si>
  <si>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</si>
  <si>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</si>
  <si>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</si>
  <si>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</si>
  <si>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</si>
  <si>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</si>
  <si>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</si>
  <si>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</si>
  <si>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</si>
  <si>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</si>
  <si>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</si>
  <si>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</si>
  <si>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</si>
  <si>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</si>
  <si>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</si>
  <si>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</si>
  <si>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</si>
  <si>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</si>
  <si>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</si>
  <si>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</si>
  <si>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</si>
  <si>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</si>
  <si>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</si>
  <si>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</si>
  <si>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</si>
  <si>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</si>
  <si>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</si>
  <si>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</si>
  <si>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</si>
  <si>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</si>
  <si>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</si>
  <si>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</si>
  <si>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</si>
  <si>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</si>
  <si>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</si>
  <si>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</si>
  <si>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</si>
  <si>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</si>
  <si>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</si>
  <si>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</si>
  <si>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</si>
  <si>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</si>
  <si>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</si>
  <si>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</si>
  <si>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</si>
  <si>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</si>
  <si>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</si>
  <si>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</si>
  <si>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</si>
  <si>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</si>
  <si>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</si>
  <si>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</si>
  <si>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</si>
  <si>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</si>
  <si>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</si>
  <si>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</si>
  <si>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</si>
  <si>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</si>
  <si>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</si>
  <si>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</si>
  <si>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</si>
  <si>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</si>
  <si>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</si>
  <si>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</si>
  <si>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</si>
  <si>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</si>
  <si>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</si>
  <si>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</si>
  <si>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</si>
  <si>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</si>
  <si>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</si>
  <si>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</si>
  <si>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</si>
  <si>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</si>
  <si>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</si>
  <si>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</si>
  <si>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</si>
  <si>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</si>
  <si>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</si>
  <si>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</si>
  <si>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</si>
  <si>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</si>
  <si>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</si>
  <si>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</si>
  <si>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</si>
  <si>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</si>
  <si>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</si>
  <si>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</si>
  <si>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</si>
  <si>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</si>
  <si>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</si>
  <si>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</si>
  <si>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</si>
  <si>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</si>
  <si>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</si>
  <si>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</si>
  <si>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</si>
  <si>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</si>
  <si>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</si>
  <si>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</si>
  <si>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</si>
  <si>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</si>
  <si>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</si>
  <si>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</si>
  <si>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</si>
  <si>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</si>
  <si>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</si>
  <si>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</si>
  <si>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</si>
  <si>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</si>
  <si>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</si>
  <si>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</si>
  <si>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</si>
  <si>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</si>
  <si>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</si>
  <si>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</si>
  <si>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</si>
  <si>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</si>
  <si>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</si>
  <si>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</si>
  <si>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</si>
  <si>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</si>
  <si>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</si>
  <si>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</si>
  <si>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</si>
  <si>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</si>
  <si>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</si>
  <si>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</si>
  <si>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</si>
  <si>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</si>
  <si>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</si>
  <si>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</si>
  <si>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</si>
  <si>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</si>
  <si>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</si>
  <si>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</si>
  <si>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</si>
  <si>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</si>
  <si>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</si>
  <si>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</si>
  <si>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</si>
  <si>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</si>
  <si>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</si>
  <si>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</si>
  <si>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</si>
  <si>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</si>
  <si>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</si>
  <si>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</si>
  <si>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</si>
  <si>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</si>
  <si>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</si>
  <si>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</si>
  <si>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</si>
  <si>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</si>
  <si>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</si>
  <si>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</si>
  <si>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</si>
  <si>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</si>
  <si>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</si>
  <si>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</si>
  <si>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</si>
  <si>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</si>
  <si>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</si>
  <si>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</si>
  <si>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</si>
  <si>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</si>
  <si>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</si>
  <si>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</si>
  <si>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</si>
  <si>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</si>
  <si>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</si>
  <si>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</si>
  <si>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</si>
  <si>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</si>
  <si>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</si>
  <si>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</si>
  <si>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</si>
  <si>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</si>
  <si>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</si>
  <si>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</si>
  <si>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</si>
  <si>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</si>
  <si>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</si>
  <si>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</si>
  <si>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</si>
  <si>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</si>
  <si>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</si>
  <si>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</si>
  <si>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</si>
  <si>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</si>
  <si>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</si>
  <si>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</si>
  <si>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</si>
  <si>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</si>
  <si>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</si>
  <si>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</si>
  <si>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</si>
  <si>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</si>
  <si>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</si>
  <si>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</si>
  <si>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</si>
  <si>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</si>
  <si>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</si>
  <si>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</si>
  <si>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</si>
  <si>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</si>
  <si>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</si>
  <si>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</si>
  <si>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</si>
  <si>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</si>
  <si>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</si>
  <si>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</si>
  <si>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</si>
  <si>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</si>
  <si>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</si>
  <si>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</si>
  <si>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</si>
  <si>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</si>
  <si>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</si>
  <si>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</si>
  <si>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</si>
  <si>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</si>
  <si>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</si>
  <si>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</si>
  <si>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</si>
  <si>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</si>
  <si>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</si>
  <si>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</si>
  <si>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</si>
  <si>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</si>
  <si>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</si>
  <si>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</si>
  <si>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</si>
  <si>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</si>
  <si>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</si>
  <si>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</si>
  <si>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</si>
  <si>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</si>
  <si>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</si>
  <si>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</si>
  <si>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</si>
  <si>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</si>
  <si>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</si>
  <si>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</si>
  <si>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</si>
  <si>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</si>
  <si>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</si>
  <si>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</si>
  <si>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</si>
  <si>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</si>
  <si>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</si>
  <si>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</si>
  <si>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</si>
  <si>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</si>
  <si>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</si>
  <si>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</si>
  <si>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</si>
  <si>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</si>
  <si>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</si>
  <si>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</si>
  <si>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</si>
  <si>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</si>
  <si>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</si>
  <si>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</si>
  <si>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</si>
  <si>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</si>
  <si>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</si>
  <si>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</si>
  <si>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</si>
  <si>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</si>
  <si>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</si>
  <si>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</si>
  <si>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</si>
  <si>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</si>
  <si>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</si>
  <si>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</si>
  <si>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</si>
  <si>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</si>
  <si>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</si>
  <si>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</si>
  <si>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</si>
  <si>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</si>
  <si>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</si>
  <si>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</si>
  <si>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</si>
  <si>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</si>
  <si>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</si>
  <si>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</si>
  <si>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</si>
  <si>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</si>
  <si>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</si>
  <si>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</si>
  <si>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</si>
  <si>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</si>
  <si>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</si>
  <si>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</si>
  <si>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</si>
  <si>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</si>
  <si>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</si>
  <si>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</si>
  <si>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</si>
  <si>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</si>
  <si>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</si>
  <si>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</si>
  <si>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</si>
  <si>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</si>
  <si>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</si>
  <si>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</si>
  <si>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</si>
  <si>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</si>
  <si>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</si>
  <si>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</si>
  <si>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</si>
  <si>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</si>
  <si>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</si>
  <si>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</si>
  <si>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</si>
  <si>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</si>
  <si>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</si>
  <si>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</si>
  <si>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</si>
  <si>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</si>
  <si>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</si>
  <si>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</si>
  <si>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</si>
  <si>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</si>
  <si>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</si>
  <si>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</si>
  <si>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</si>
  <si>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</si>
  <si>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</si>
  <si>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</si>
  <si>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</si>
  <si>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</si>
  <si>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</si>
  <si>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</si>
  <si>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</si>
  <si>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</si>
  <si>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</si>
  <si>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</si>
  <si>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</si>
  <si>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</si>
  <si>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</si>
  <si>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</si>
  <si>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</si>
  <si>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</si>
  <si>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</si>
  <si>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</si>
  <si>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</si>
  <si>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</si>
  <si>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</si>
  <si>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</si>
  <si>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</si>
  <si>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</si>
  <si>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</si>
  <si>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</si>
  <si>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</si>
  <si>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</si>
  <si>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</si>
  <si>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</si>
  <si>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</si>
  <si>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</si>
  <si>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</si>
  <si>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</si>
  <si>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</si>
  <si>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</si>
  <si>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</si>
  <si>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</si>
  <si>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</si>
  <si>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</si>
  <si>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</si>
  <si>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</si>
  <si>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</si>
  <si>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</si>
  <si>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</si>
  <si>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</si>
  <si>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</si>
  <si>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</si>
  <si>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</si>
  <si>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</si>
  <si>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</si>
  <si>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</si>
  <si>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</si>
  <si>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</si>
  <si>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</si>
  <si>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</si>
  <si>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</si>
  <si>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</si>
  <si>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</si>
  <si>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</si>
  <si>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</si>
  <si>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</si>
  <si>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</si>
  <si>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</si>
  <si>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</si>
  <si>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</si>
  <si>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</si>
  <si>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</si>
  <si>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</si>
  <si>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</si>
  <si>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</si>
  <si>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</si>
  <si>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</si>
  <si>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</si>
  <si>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</si>
  <si>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</si>
  <si>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</si>
  <si>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</si>
  <si>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</si>
  <si>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</si>
  <si>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</si>
  <si>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</si>
  <si>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</si>
  <si>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</si>
  <si>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</si>
  <si>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</si>
  <si>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</si>
  <si>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</si>
  <si>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</si>
  <si>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</si>
  <si>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</si>
  <si>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</si>
  <si>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</si>
  <si>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</si>
  <si>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</si>
  <si>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</si>
  <si>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</si>
  <si>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</si>
  <si>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</si>
  <si>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</si>
  <si>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</si>
  <si>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</si>
  <si>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</si>
  <si>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</si>
  <si>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</si>
  <si>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</si>
  <si>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</si>
  <si>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</si>
  <si>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</si>
  <si>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</si>
  <si>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</si>
  <si>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</si>
  <si>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</si>
  <si>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</si>
  <si>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</si>
  <si>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</si>
  <si>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</si>
  <si>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</si>
  <si>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</si>
  <si>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</si>
  <si>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</si>
  <si>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</si>
  <si>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</si>
  <si>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</si>
  <si>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</si>
  <si>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</si>
  <si>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</si>
  <si>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</si>
  <si>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</si>
  <si>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</si>
  <si>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</si>
  <si>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</si>
  <si>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</si>
  <si>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</si>
  <si>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</si>
  <si>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</si>
  <si>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</si>
  <si>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</si>
  <si>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</si>
  <si>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</si>
  <si>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</si>
  <si>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</si>
  <si>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</si>
  <si>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</si>
  <si>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</si>
  <si>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</si>
  <si>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</si>
  <si>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</si>
  <si>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</si>
  <si>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</si>
  <si>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</si>
  <si>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</si>
  <si>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</si>
  <si>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</si>
  <si>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</si>
  <si>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</si>
  <si>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</si>
  <si>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</si>
  <si>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</si>
  <si>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</si>
  <si>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</si>
  <si>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</si>
  <si>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</si>
  <si>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</si>
  <si>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</si>
  <si>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</si>
  <si>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</si>
  <si>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</si>
  <si>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</si>
  <si>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</si>
  <si>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</si>
  <si>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</si>
  <si>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</si>
  <si>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</si>
  <si>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</si>
  <si>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</si>
  <si>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</si>
  <si>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</si>
  <si>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</si>
  <si>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</si>
  <si>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</si>
  <si>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</si>
  <si>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</si>
  <si>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</si>
  <si>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</si>
  <si>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</si>
  <si>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</si>
  <si>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</si>
  <si>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</si>
  <si>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</si>
  <si>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</si>
  <si>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</si>
  <si>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</si>
  <si>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</si>
  <si>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</si>
  <si>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</si>
  <si>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</si>
  <si>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</si>
  <si>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</si>
  <si>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</si>
  <si>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</si>
  <si>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</si>
  <si>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</si>
  <si>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</si>
  <si>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</si>
  <si>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</si>
  <si>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</si>
  <si>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</si>
  <si>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</si>
  <si>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</si>
  <si>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</si>
  <si>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</si>
  <si>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</si>
  <si>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</si>
  <si>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</si>
  <si>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</si>
  <si>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</si>
  <si>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</si>
  <si>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</si>
  <si>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</si>
  <si>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</si>
  <si>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</si>
  <si>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</si>
  <si>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</si>
  <si>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</si>
  <si>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</si>
  <si>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</si>
  <si>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</si>
  <si>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</si>
  <si>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</si>
  <si>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</si>
  <si>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</si>
  <si>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</si>
  <si>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</si>
  <si>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</si>
  <si>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</si>
  <si>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</si>
  <si>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</si>
  <si>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</si>
  <si>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</si>
  <si>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</si>
  <si>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</si>
  <si>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</si>
  <si>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</si>
  <si>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</si>
  <si>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</si>
  <si>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</si>
  <si>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</si>
  <si>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</si>
  <si>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</si>
  <si>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</si>
  <si>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</si>
  <si>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</si>
  <si>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</si>
  <si>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</si>
  <si>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</si>
  <si>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</si>
  <si>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</si>
  <si>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</si>
  <si>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</si>
  <si>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</si>
  <si>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</si>
  <si>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</si>
  <si>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</si>
  <si>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</si>
  <si>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</si>
  <si>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</si>
  <si>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</si>
  <si>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</si>
  <si>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</si>
  <si>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</si>
  <si>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</si>
  <si>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</si>
  <si>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</si>
  <si>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</si>
  <si>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</si>
  <si>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</si>
  <si>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</si>
  <si>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</si>
  <si>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</si>
  <si>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</si>
  <si>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</si>
  <si>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</si>
  <si>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</si>
  <si>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</si>
  <si>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</si>
  <si>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</si>
  <si>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</si>
  <si>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</si>
  <si>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</si>
  <si>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</si>
  <si>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</si>
  <si>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</si>
  <si>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</si>
  <si>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</si>
  <si>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</si>
  <si>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</si>
  <si>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</si>
  <si>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</si>
  <si>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</si>
  <si>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</si>
  <si>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</si>
  <si>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</si>
  <si>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</si>
  <si>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</si>
  <si>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</si>
  <si>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</si>
  <si>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</si>
  <si>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</si>
  <si>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</si>
  <si>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</si>
  <si>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</si>
  <si>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</si>
  <si>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</si>
  <si>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</si>
  <si>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</si>
  <si>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</si>
  <si>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</si>
  <si>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</si>
  <si>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</si>
  <si>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</si>
  <si>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</si>
  <si>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</si>
  <si>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</si>
  <si>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</si>
  <si>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</si>
  <si>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</si>
  <si>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</si>
  <si>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</si>
  <si>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</si>
  <si>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</si>
  <si>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</si>
  <si>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</si>
  <si>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</si>
  <si>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</si>
  <si>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</si>
  <si>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</si>
  <si>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</si>
  <si>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</si>
  <si>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</si>
  <si>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</si>
  <si>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</si>
  <si>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</si>
  <si>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</si>
  <si>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</si>
  <si>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</si>
  <si>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</si>
  <si>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</si>
  <si>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</si>
  <si>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</si>
  <si>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</si>
  <si>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</si>
  <si>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</si>
  <si>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</si>
  <si>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</si>
  <si>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</si>
  <si>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</si>
  <si>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</si>
  <si>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</si>
  <si>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</si>
  <si>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</si>
  <si>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</si>
  <si>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</si>
  <si>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</si>
  <si>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</si>
  <si>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</si>
  <si>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</si>
  <si>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</si>
  <si>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</si>
  <si>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</si>
  <si>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</si>
  <si>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</si>
  <si>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</si>
  <si>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</si>
  <si>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</si>
  <si>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</si>
  <si>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</si>
  <si>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</si>
  <si>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</si>
  <si>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</si>
  <si>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</si>
  <si>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</si>
  <si>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</si>
  <si>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</si>
  <si>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</si>
  <si>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</si>
  <si>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</si>
  <si>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</si>
  <si>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</si>
  <si>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</si>
  <si>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</si>
  <si>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</si>
  <si>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</si>
  <si>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</si>
  <si>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</si>
  <si>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</si>
  <si>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</si>
  <si>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</si>
  <si>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</si>
  <si>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</si>
  <si>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</si>
  <si>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</si>
  <si>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</si>
  <si>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</si>
  <si>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</si>
  <si>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</si>
  <si>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</si>
  <si>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</si>
  <si>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</si>
  <si>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</si>
  <si>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</si>
  <si>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</si>
  <si>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</si>
  <si>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</si>
  <si>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</si>
  <si>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</si>
  <si>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</si>
  <si>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</si>
  <si>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</si>
  <si>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</si>
  <si>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</si>
  <si>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</si>
  <si>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</si>
  <si>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</si>
  <si>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</si>
  <si>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</si>
  <si>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</si>
  <si>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</si>
  <si>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</si>
  <si>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</si>
  <si>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</si>
  <si>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</si>
  <si>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</si>
  <si>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</si>
  <si>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</si>
  <si>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</si>
  <si>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</si>
  <si>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</si>
  <si>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</si>
  <si>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</si>
  <si>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</si>
  <si>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</si>
  <si>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</si>
  <si>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</si>
  <si>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</si>
  <si>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</si>
  <si>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</si>
  <si>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</si>
  <si>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</si>
  <si>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</si>
  <si>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</si>
  <si>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</si>
  <si>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</si>
  <si>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</si>
  <si>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</si>
  <si>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</si>
  <si>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</si>
  <si>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</si>
  <si>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</si>
  <si>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</si>
  <si>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</si>
  <si>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</si>
  <si>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</si>
  <si>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</si>
  <si>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</si>
  <si>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</si>
  <si>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</si>
  <si>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</si>
  <si>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</si>
  <si>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</si>
  <si>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</si>
  <si>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</si>
  <si>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</si>
  <si>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</si>
  <si>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</si>
  <si>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</si>
  <si>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</si>
  <si>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</si>
  <si>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</si>
  <si>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</si>
  <si>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</si>
  <si>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</si>
  <si>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</si>
  <si>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</si>
  <si>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</si>
  <si>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</si>
  <si>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</si>
  <si>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</si>
  <si>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</si>
  <si>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</si>
  <si>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</si>
  <si>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</si>
  <si>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</si>
  <si>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</si>
  <si>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</si>
  <si>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</si>
  <si>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</si>
  <si>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</si>
  <si>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</si>
  <si>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</si>
  <si>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</si>
  <si>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</si>
  <si>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</si>
  <si>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</si>
  <si>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</si>
  <si>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</si>
  <si>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</si>
  <si>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</si>
  <si>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</si>
  <si>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</si>
  <si>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</si>
  <si>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</si>
  <si>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</si>
  <si>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</si>
  <si>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</si>
  <si>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</si>
  <si>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</si>
  <si>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</si>
  <si>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</si>
  <si>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</si>
  <si>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</si>
  <si>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</si>
  <si>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</si>
  <si>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</si>
  <si>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</si>
  <si>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</si>
  <si>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</si>
  <si>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</si>
  <si>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</si>
  <si>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</si>
  <si>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</si>
  <si>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</si>
  <si>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</si>
  <si>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</si>
  <si>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</si>
  <si>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</si>
  <si>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</si>
  <si>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</si>
  <si>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</si>
  <si>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</si>
  <si>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</si>
  <si>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</si>
  <si>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</si>
  <si>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</si>
  <si>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</si>
  <si>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</si>
  <si>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</si>
  <si>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</si>
  <si>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</si>
  <si>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</si>
  <si>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</si>
  <si>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</si>
  <si>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</si>
  <si>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</si>
  <si>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</si>
  <si>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</si>
  <si>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</si>
  <si>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</si>
  <si>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</si>
  <si>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</si>
  <si>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</si>
  <si>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</si>
  <si>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</si>
  <si>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</si>
  <si>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</si>
  <si>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</si>
  <si>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</si>
  <si>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</si>
  <si>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</si>
  <si>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</si>
  <si>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</si>
  <si>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</si>
  <si>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</si>
  <si>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</si>
  <si>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</si>
  <si>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</si>
  <si>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</si>
  <si>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</si>
  <si>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</si>
  <si>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</si>
  <si>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</si>
  <si>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</si>
  <si>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</si>
  <si>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</si>
  <si>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</si>
  <si>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</si>
  <si>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</si>
  <si>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</si>
  <si>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</si>
  <si>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</si>
  <si>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</si>
  <si>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</si>
  <si>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</si>
  <si>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</si>
  <si>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</si>
  <si>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</si>
  <si>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</si>
  <si>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</si>
  <si>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</si>
  <si>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</si>
  <si>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</si>
  <si>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</si>
  <si>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</si>
  <si>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</si>
  <si>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</si>
  <si>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</si>
  <si>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</si>
  <si>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</si>
  <si>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</si>
  <si>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</si>
  <si>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</si>
  <si>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</si>
  <si>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</si>
  <si>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</si>
  <si>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</si>
  <si>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</si>
  <si>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</si>
  <si>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</si>
  <si>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</si>
  <si>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</si>
  <si>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</si>
  <si>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</si>
  <si>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</si>
  <si>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</si>
  <si>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</si>
  <si>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</si>
  <si>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</si>
  <si>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</si>
  <si>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</si>
  <si>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</si>
  <si>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</si>
  <si>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</si>
  <si>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</si>
  <si>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</si>
  <si>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</si>
  <si>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</si>
  <si>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</si>
  <si>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</si>
  <si>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</si>
  <si>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</si>
  <si>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</si>
  <si>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</si>
  <si>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</si>
  <si>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</si>
  <si>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</si>
  <si>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</si>
  <si>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</si>
  <si>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</si>
  <si>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</si>
  <si>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</si>
  <si>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</si>
  <si>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</si>
  <si>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</si>
  <si>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</si>
  <si>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</si>
  <si>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</si>
  <si>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</si>
  <si>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</si>
  <si>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</si>
  <si>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</si>
  <si>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</si>
  <si>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</si>
  <si>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</si>
  <si>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</si>
  <si>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</si>
  <si>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</si>
  <si>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</si>
  <si>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</si>
  <si>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</si>
  <si>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</si>
  <si>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</si>
  <si>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</si>
  <si>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</si>
  <si>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</si>
  <si>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</si>
  <si>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</si>
  <si>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</si>
  <si>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</si>
  <si>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</si>
  <si>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</si>
  <si>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</si>
  <si>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</si>
  <si>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</si>
  <si>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</si>
  <si>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</si>
  <si>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</si>
  <si>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</si>
  <si>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</si>
  <si>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</si>
  <si>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</si>
  <si>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</si>
  <si>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</si>
  <si>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</si>
  <si>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</si>
  <si>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</si>
  <si>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</si>
  <si>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</si>
  <si>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</si>
  <si>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</si>
  <si>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</si>
  <si>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</si>
  <si>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</si>
  <si>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</si>
  <si>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</si>
  <si>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</si>
  <si>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</si>
  <si>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</si>
  <si>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</si>
  <si>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</si>
  <si>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</si>
  <si>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</si>
  <si>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</si>
  <si>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</si>
  <si>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</si>
  <si>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</si>
  <si>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</si>
  <si>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</si>
  <si>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</si>
  <si>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</si>
  <si>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</si>
  <si>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</si>
  <si>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</si>
  <si>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</si>
  <si>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</si>
  <si>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</si>
  <si>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</si>
  <si>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</si>
  <si>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</si>
  <si>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</si>
  <si>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</si>
  <si>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</si>
  <si>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</si>
  <si>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</si>
  <si>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</si>
  <si>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</si>
  <si>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</si>
  <si>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</si>
  <si>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</si>
  <si>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</si>
  <si>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</si>
  <si>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</si>
  <si>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</si>
  <si>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</si>
  <si>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</si>
  <si>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</si>
  <si>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</si>
  <si>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</si>
  <si>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</si>
  <si>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</si>
  <si>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</si>
  <si>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</si>
  <si>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</si>
  <si>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</si>
  <si>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</si>
  <si>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</si>
  <si>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</si>
  <si>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</si>
  <si>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</si>
  <si>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</si>
  <si>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</si>
  <si>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</si>
  <si>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</si>
  <si>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</si>
  <si>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</si>
  <si>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</si>
  <si>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</si>
  <si>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</si>
  <si>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</si>
  <si>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</si>
  <si>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</si>
  <si>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</si>
  <si>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</si>
  <si>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</si>
  <si>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</si>
  <si>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</si>
  <si>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</si>
  <si>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</si>
  <si>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</si>
  <si>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</si>
  <si>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</si>
  <si>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</si>
  <si>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</si>
  <si>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</si>
  <si>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</si>
  <si>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</si>
  <si>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</si>
  <si>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</si>
  <si>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</si>
  <si>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</si>
  <si>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</si>
  <si>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</si>
  <si>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</si>
  <si>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</si>
  <si>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</si>
  <si>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</si>
  <si>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</si>
  <si>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</si>
  <si>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</si>
  <si>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</si>
  <si>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</si>
  <si>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</si>
  <si>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</si>
  <si>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</si>
  <si>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</si>
  <si>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</si>
  <si>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</si>
  <si>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</si>
  <si>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</si>
  <si>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</si>
  <si>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</si>
  <si>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</si>
  <si>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</si>
  <si>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</si>
  <si>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</si>
  <si>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</si>
  <si>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</si>
  <si>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</si>
  <si>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</si>
  <si>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</si>
  <si>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</si>
  <si>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</si>
  <si>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</si>
  <si>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</si>
  <si>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</si>
  <si>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</si>
  <si>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</si>
  <si>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</si>
  <si>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</si>
  <si>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</si>
  <si>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</si>
  <si>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</si>
  <si>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</si>
  <si>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</si>
  <si>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</si>
  <si>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</si>
  <si>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</si>
  <si>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</si>
  <si>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</si>
  <si>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</si>
  <si>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</si>
  <si>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</si>
  <si>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</si>
  <si>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</si>
  <si>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</si>
  <si>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</si>
  <si>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</si>
  <si>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</si>
  <si>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</si>
  <si>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</si>
  <si>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</si>
  <si>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</si>
  <si>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</si>
  <si>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</si>
  <si>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</si>
  <si>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</si>
  <si>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</si>
  <si>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</si>
  <si>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</si>
  <si>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</si>
  <si>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</si>
  <si>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</si>
  <si>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</si>
  <si>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</si>
  <si>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</si>
  <si>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</si>
  <si>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</si>
  <si>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</si>
  <si>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</si>
  <si>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</si>
  <si>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</si>
  <si>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</si>
  <si>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</si>
  <si>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</si>
  <si>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</si>
  <si>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</si>
  <si>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</si>
  <si>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</si>
  <si>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</si>
  <si>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</si>
  <si>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</si>
  <si>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</si>
  <si>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</si>
  <si>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</si>
  <si>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</si>
  <si>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</si>
  <si>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</si>
  <si>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</si>
  <si>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</si>
  <si>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</si>
  <si>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</si>
  <si>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</si>
  <si>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</si>
  <si>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</si>
  <si>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</si>
  <si>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</si>
  <si>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</si>
  <si>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</si>
  <si>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</si>
  <si>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</si>
  <si>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</si>
  <si>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</si>
  <si>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</si>
  <si>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</si>
  <si>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</si>
  <si>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</si>
  <si>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</si>
  <si>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</si>
  <si>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</si>
  <si>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</si>
  <si>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</si>
  <si>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</si>
  <si>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</si>
  <si>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</si>
  <si>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</si>
  <si>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</si>
  <si>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</si>
  <si>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</si>
  <si>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</si>
  <si>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</si>
  <si>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</si>
  <si>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</si>
  <si>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</si>
  <si>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</si>
  <si>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</si>
  <si>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</si>
  <si>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</si>
  <si>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</si>
  <si>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</si>
  <si>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</si>
  <si>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</si>
  <si>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</si>
  <si>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</si>
  <si>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</si>
  <si>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</si>
  <si>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</si>
  <si>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</si>
  <si>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</si>
  <si>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</si>
  <si>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</si>
  <si>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</si>
  <si>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</si>
  <si>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</si>
  <si>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</si>
  <si>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</si>
  <si>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</si>
  <si>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</si>
  <si>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</si>
  <si>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</si>
  <si>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</si>
  <si>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</si>
  <si>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</si>
  <si>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</si>
  <si>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</si>
  <si>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</si>
  <si>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</si>
  <si>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</si>
  <si>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</si>
  <si>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</si>
  <si>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</si>
  <si>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</si>
  <si>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</si>
  <si>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</si>
  <si>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</si>
  <si>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</si>
  <si>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</si>
  <si>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</si>
  <si>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</si>
  <si>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</si>
  <si>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</si>
  <si>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</si>
  <si>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</si>
  <si>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</si>
  <si>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</si>
  <si>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</si>
  <si>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</si>
  <si>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</si>
  <si>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</si>
  <si>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</si>
  <si>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</si>
  <si>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</si>
  <si>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</si>
  <si>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</si>
  <si>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</si>
  <si>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</si>
  <si>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</si>
  <si>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</si>
  <si>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</si>
  <si>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</si>
  <si>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</si>
  <si>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</si>
  <si>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</si>
  <si>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</si>
  <si>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</si>
  <si>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</si>
  <si>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</si>
  <si>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</si>
  <si>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</si>
  <si>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</si>
  <si>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</si>
  <si>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</si>
  <si>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</si>
  <si>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</si>
  <si>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</si>
  <si>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</si>
  <si>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</si>
  <si>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</si>
  <si>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</si>
  <si>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</si>
  <si>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</si>
  <si>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</si>
  <si>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</si>
  <si>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</si>
  <si>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</si>
  <si>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</si>
  <si>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</si>
  <si>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</si>
  <si>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</si>
  <si>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</si>
  <si>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</si>
  <si>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</si>
  <si>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</si>
  <si>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</si>
  <si>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</si>
  <si>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</si>
  <si>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</si>
  <si>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</si>
  <si>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</si>
  <si>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</si>
  <si>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</si>
  <si>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</si>
  <si>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</si>
  <si>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</si>
  <si>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</si>
  <si>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</si>
  <si>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</si>
  <si>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</si>
  <si>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</si>
  <si>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</si>
  <si>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</si>
  <si>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</si>
  <si>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</si>
  <si>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</si>
  <si>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</si>
  <si>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</si>
  <si>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</si>
  <si>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</si>
  <si>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</si>
  <si>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</si>
  <si>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</si>
  <si>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</si>
  <si>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</si>
  <si>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</si>
  <si>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</si>
  <si>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</si>
  <si>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</si>
  <si>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</si>
  <si>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</si>
  <si>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</si>
  <si>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</si>
  <si>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</si>
  <si>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</si>
  <si>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</si>
  <si>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</si>
  <si>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</si>
  <si>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</si>
  <si>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</si>
  <si>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</si>
  <si>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</si>
  <si>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</si>
  <si>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</si>
  <si>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</si>
  <si>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</si>
  <si>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</si>
  <si>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</si>
  <si>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</si>
  <si>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</si>
  <si>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</si>
  <si>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</si>
  <si>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</si>
  <si>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</si>
  <si>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</si>
  <si>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</si>
  <si>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</si>
  <si>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</si>
  <si>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</si>
  <si>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</si>
  <si>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</si>
  <si>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</si>
  <si>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</si>
  <si>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</si>
  <si>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</si>
  <si>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</si>
  <si>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</si>
  <si>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</si>
  <si>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</si>
  <si>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</si>
  <si>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</si>
  <si>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</si>
  <si>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</si>
  <si>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</si>
  <si>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</si>
  <si>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</si>
  <si>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</si>
  <si>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</si>
  <si>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</si>
  <si>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</si>
  <si>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</si>
  <si>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</si>
  <si>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</si>
  <si>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</si>
  <si>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</si>
  <si>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</si>
  <si>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</si>
  <si>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</si>
  <si>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</si>
  <si>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</si>
  <si>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</si>
  <si>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</si>
  <si>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</si>
  <si>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</si>
  <si>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</si>
  <si>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</si>
  <si>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</si>
  <si>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</si>
  <si>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</si>
  <si>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</si>
  <si>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</si>
  <si>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</si>
  <si>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</si>
  <si>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</si>
  <si>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</si>
  <si>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</si>
  <si>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</si>
  <si>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</si>
  <si>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</si>
  <si>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</si>
  <si>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</si>
  <si>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</si>
  <si>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</si>
  <si>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</si>
  <si>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</si>
  <si>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</si>
  <si>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</si>
  <si>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</si>
  <si>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</si>
  <si>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</si>
  <si>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</si>
  <si>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</si>
  <si>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</si>
  <si>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</si>
  <si>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</si>
  <si>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</si>
  <si>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</si>
  <si>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</si>
  <si>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</si>
  <si>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</si>
  <si>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</si>
  <si>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</si>
  <si>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</si>
  <si>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</si>
  <si>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</si>
  <si>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</si>
  <si>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</si>
  <si>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</si>
  <si>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</si>
  <si>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</si>
  <si>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</si>
  <si>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</si>
  <si>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</si>
  <si>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</si>
  <si>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</si>
  <si>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</si>
  <si>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</si>
  <si>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</si>
  <si>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</si>
  <si>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</si>
  <si>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</si>
  <si>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</si>
  <si>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</si>
  <si>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</si>
  <si>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</si>
  <si>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</si>
  <si>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</si>
  <si>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</si>
  <si>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</si>
  <si>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</si>
  <si>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</si>
  <si>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</si>
  <si>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</si>
  <si>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</si>
  <si>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</si>
  <si>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</si>
  <si>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</si>
  <si>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</si>
  <si>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</si>
  <si>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</si>
  <si>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</si>
  <si>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</si>
  <si>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</si>
  <si>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</si>
  <si>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</si>
  <si>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</si>
  <si>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</si>
  <si>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</si>
  <si>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</si>
  <si>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</si>
  <si>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</si>
  <si>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</si>
  <si>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</si>
  <si>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</si>
  <si>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</si>
  <si>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</si>
  <si>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</si>
  <si>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</si>
  <si>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</si>
  <si>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</si>
  <si>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</si>
  <si>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</si>
  <si>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</si>
  <si>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</si>
  <si>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</si>
  <si>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</si>
  <si>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</si>
  <si>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</si>
  <si>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</si>
  <si>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</si>
  <si>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</si>
  <si>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</si>
  <si>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</si>
  <si>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</si>
  <si>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</si>
  <si>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</si>
  <si>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</si>
  <si>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</si>
  <si>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</si>
  <si>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</si>
  <si>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</si>
  <si>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</si>
  <si>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</si>
  <si>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</si>
  <si>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</si>
  <si>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</si>
  <si>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</si>
  <si>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</si>
  <si>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</si>
  <si>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</si>
  <si>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</si>
  <si>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</si>
  <si>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</si>
  <si>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</si>
  <si>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</si>
  <si>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</si>
  <si>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</si>
  <si>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</si>
  <si>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</si>
  <si>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</si>
  <si>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</si>
  <si>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</si>
  <si>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</si>
  <si>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</si>
  <si>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</si>
  <si>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</si>
  <si>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</si>
  <si>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</si>
  <si>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</si>
  <si>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</si>
  <si>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</si>
  <si>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</si>
  <si>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</si>
  <si>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</si>
  <si>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</si>
  <si>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</si>
  <si>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</si>
  <si>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</si>
  <si>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</si>
  <si>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</si>
  <si>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</si>
  <si>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</si>
  <si>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</si>
  <si>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</si>
  <si>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</si>
  <si>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</si>
  <si>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</si>
  <si>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</si>
  <si>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</si>
  <si>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</si>
  <si>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</si>
  <si>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</si>
  <si>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</si>
  <si>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</si>
  <si>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</si>
  <si>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</si>
  <si>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</si>
  <si>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</si>
  <si>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</si>
  <si>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</si>
  <si>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</si>
  <si>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</si>
  <si>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</si>
  <si>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</si>
  <si>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</si>
  <si>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</si>
  <si>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</si>
  <si>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</si>
  <si>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</si>
  <si>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</si>
  <si>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</si>
  <si>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</si>
  <si>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</si>
  <si>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</si>
  <si>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</si>
  <si>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</si>
  <si>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</si>
  <si>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</si>
  <si>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</si>
  <si>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</si>
  <si>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</si>
  <si>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</si>
  <si>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</si>
  <si>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</si>
  <si>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</si>
  <si>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</si>
  <si>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</si>
  <si>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</si>
  <si>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</si>
  <si>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</si>
  <si>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</si>
  <si>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</si>
  <si>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</si>
  <si>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</si>
  <si>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</si>
  <si>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</si>
  <si>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</si>
  <si>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</si>
  <si>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</si>
  <si>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</si>
  <si>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</si>
  <si>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</si>
  <si>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</si>
  <si>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</si>
  <si>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</si>
  <si>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</si>
  <si>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</si>
  <si>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</si>
  <si>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</si>
  <si>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</si>
  <si>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</si>
  <si>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</si>
  <si>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</si>
  <si>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</si>
  <si>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</si>
  <si>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</si>
  <si>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</si>
  <si>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</si>
  <si>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</si>
  <si>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</si>
  <si>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</si>
  <si>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</si>
  <si>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</si>
  <si>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</si>
  <si>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</si>
  <si>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</si>
  <si>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</si>
  <si>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</si>
  <si>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</si>
  <si>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</si>
  <si>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</si>
  <si>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</si>
  <si>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</si>
  <si>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</si>
  <si>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</si>
  <si>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</si>
  <si>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</si>
  <si>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</si>
  <si>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</si>
  <si>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</si>
  <si>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</si>
  <si>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</si>
  <si>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</si>
  <si>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</si>
  <si>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</si>
  <si>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</si>
  <si>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</si>
  <si>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</si>
  <si>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</si>
  <si>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</si>
  <si>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</si>
  <si>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</si>
  <si>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</si>
  <si>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</si>
  <si>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</si>
  <si>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</si>
  <si>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</si>
  <si>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</si>
  <si>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</si>
  <si>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</si>
  <si>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</si>
  <si>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</si>
  <si>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</si>
  <si>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</si>
  <si>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</si>
  <si>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</si>
  <si>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</si>
  <si>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</si>
  <si>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</si>
  <si>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</si>
  <si>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</si>
  <si>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</si>
  <si>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</si>
  <si>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</si>
  <si>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</si>
  <si>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</si>
  <si>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</si>
  <si>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</si>
  <si>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</si>
  <si>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</si>
  <si>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</si>
  <si>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</si>
  <si>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</si>
  <si>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</si>
  <si>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</si>
  <si>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</si>
  <si>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</si>
  <si>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</si>
  <si>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</si>
  <si>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</si>
  <si>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</si>
  <si>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</si>
  <si>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</si>
  <si>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</si>
  <si>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</si>
  <si>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</si>
  <si>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</si>
  <si>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</si>
  <si>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</si>
  <si>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</si>
  <si>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</si>
  <si>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</si>
  <si>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</si>
  <si>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</si>
  <si>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</si>
  <si>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</si>
  <si>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</si>
  <si>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</si>
  <si>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</si>
  <si>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</si>
  <si>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</si>
  <si>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</si>
  <si>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</si>
  <si>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</si>
  <si>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</si>
  <si>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</si>
  <si>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</si>
  <si>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</si>
  <si>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</si>
  <si>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</si>
  <si>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</si>
  <si>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</si>
  <si>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</si>
  <si>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</si>
  <si>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</si>
  <si>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</si>
  <si>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</si>
  <si>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</si>
  <si>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</si>
  <si>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</si>
  <si>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</si>
  <si>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</si>
  <si>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</si>
  <si>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</si>
  <si>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</si>
  <si>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</si>
  <si>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</si>
  <si>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</si>
  <si>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</si>
  <si>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</si>
  <si>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</si>
  <si>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</si>
  <si>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</si>
  <si>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</si>
  <si>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</si>
  <si>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</si>
  <si>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</si>
  <si>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</si>
  <si>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</si>
  <si>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</si>
  <si>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</si>
  <si>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</si>
  <si>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</si>
  <si>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</si>
  <si>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</si>
  <si>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</si>
  <si>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</si>
  <si>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</si>
  <si>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</si>
  <si>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</si>
  <si>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</si>
  <si>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</si>
  <si>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</si>
  <si>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</si>
  <si>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</si>
  <si>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</si>
  <si>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</si>
  <si>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</si>
  <si>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</si>
  <si>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</si>
  <si>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</si>
  <si>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</si>
  <si>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</si>
  <si>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</si>
  <si>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</si>
  <si>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</si>
  <si>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</si>
  <si>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</si>
  <si>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</si>
  <si>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</si>
  <si>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</si>
  <si>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</si>
  <si>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</si>
  <si>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</si>
  <si>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</si>
  <si>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</si>
  <si>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</si>
  <si>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</si>
  <si>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</si>
  <si>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</si>
  <si>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</si>
  <si>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</si>
  <si>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</si>
  <si>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</si>
  <si>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</si>
  <si>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</si>
  <si>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</si>
  <si>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</si>
  <si>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</si>
  <si>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</si>
  <si>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</si>
  <si>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</si>
  <si>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</si>
  <si>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</si>
  <si>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</si>
  <si>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</si>
  <si>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</si>
  <si>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</si>
  <si>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</si>
  <si>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</si>
  <si>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</si>
  <si>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</si>
  <si>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</si>
  <si>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</si>
  <si>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</si>
  <si>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</si>
  <si>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</si>
  <si>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</si>
  <si>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</si>
  <si>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</si>
  <si>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</si>
  <si>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</si>
  <si>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</si>
  <si>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</si>
  <si>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</si>
  <si>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</si>
  <si>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</si>
  <si>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</si>
  <si>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</si>
  <si>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</si>
  <si>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</si>
  <si>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</si>
  <si>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</si>
  <si>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</si>
  <si>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</si>
  <si>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</si>
  <si>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</si>
  <si>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</si>
  <si>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</si>
  <si>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</si>
  <si>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</si>
  <si>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</si>
  <si>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</si>
  <si>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</si>
  <si>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</si>
  <si>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</si>
  <si>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</si>
  <si>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</si>
  <si>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</si>
  <si>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</si>
  <si>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</si>
  <si>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</si>
  <si>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</si>
  <si>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</si>
  <si>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</si>
  <si>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</si>
  <si>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</si>
  <si>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</si>
  <si>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</si>
  <si>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</si>
  <si>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</si>
  <si>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</si>
  <si>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</si>
  <si>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</si>
  <si>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</si>
  <si>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</si>
  <si>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</si>
  <si>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</si>
  <si>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</si>
  <si>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</si>
  <si>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</si>
  <si>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</si>
  <si>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</si>
  <si>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</si>
  <si>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</si>
  <si>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</si>
  <si>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</si>
  <si>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</si>
  <si>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</si>
  <si>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</si>
  <si>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</si>
  <si>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</si>
  <si>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</si>
  <si>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</si>
  <si>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</si>
  <si>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</si>
  <si>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</si>
  <si>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</si>
  <si>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</si>
  <si>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</si>
  <si>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</si>
  <si>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</si>
  <si>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</si>
  <si>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</si>
  <si>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</si>
  <si>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</si>
  <si>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</si>
  <si>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</si>
  <si>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</si>
  <si>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</si>
  <si>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</si>
  <si>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</si>
  <si>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</si>
  <si>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</si>
  <si>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</si>
  <si>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</si>
  <si>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</si>
  <si>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</si>
  <si>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</si>
  <si>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</si>
  <si>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</si>
  <si>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</si>
  <si>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</si>
  <si>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</si>
  <si>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</si>
  <si>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</si>
  <si>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</si>
  <si>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</si>
  <si>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</si>
  <si>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</si>
  <si>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</si>
  <si>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</si>
  <si>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</si>
  <si>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</si>
  <si>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</si>
  <si>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</si>
  <si>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</si>
  <si>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</si>
  <si>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</si>
  <si>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</si>
  <si>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</si>
  <si>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</si>
  <si>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</si>
  <si>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</si>
  <si>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</si>
  <si>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</si>
  <si>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</si>
  <si>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</si>
  <si>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</si>
  <si>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</si>
  <si>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</si>
  <si>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</si>
  <si>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</si>
  <si>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</si>
  <si>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</si>
  <si>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</si>
  <si>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</si>
  <si>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</si>
  <si>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</si>
  <si>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</si>
  <si>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</si>
  <si>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</si>
  <si>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</si>
  <si>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</si>
  <si>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</si>
  <si>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</si>
  <si>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</si>
  <si>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</si>
  <si>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</si>
  <si>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</si>
  <si>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</si>
  <si>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</si>
  <si>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</si>
  <si>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</si>
  <si>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</si>
  <si>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</si>
  <si>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</si>
  <si>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</si>
  <si>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</si>
  <si>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</si>
  <si>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</si>
  <si>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</si>
  <si>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</si>
  <si>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</si>
  <si>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</si>
  <si>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</si>
  <si>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</si>
  <si>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</si>
  <si>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</si>
  <si>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</si>
  <si>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</si>
  <si>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</si>
  <si>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</si>
  <si>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</si>
  <si>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</si>
  <si>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</si>
  <si>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</si>
  <si>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</si>
  <si>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</si>
  <si>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</si>
  <si>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</si>
  <si>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</si>
  <si>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</si>
  <si>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</si>
  <si>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</si>
  <si>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</si>
  <si>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</si>
  <si>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</si>
  <si>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</si>
  <si>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</si>
  <si>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</si>
  <si>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</si>
  <si>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</si>
  <si>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</si>
  <si>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</si>
  <si>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</si>
  <si>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</si>
  <si>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</si>
  <si>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</si>
  <si>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</si>
  <si>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</si>
  <si>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</si>
  <si>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</si>
  <si>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</si>
  <si>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</si>
  <si>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</si>
  <si>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</si>
  <si>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</si>
  <si>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</si>
  <si>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</si>
  <si>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</si>
  <si>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</si>
  <si>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</si>
  <si>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</si>
  <si>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</si>
  <si>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</si>
  <si>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</si>
  <si>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</si>
  <si>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</si>
  <si>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</si>
  <si>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</si>
  <si>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</si>
  <si>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</si>
  <si>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</si>
  <si>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</si>
  <si>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</si>
  <si>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</si>
  <si>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</si>
  <si>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</si>
  <si>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</si>
  <si>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</si>
  <si>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</si>
  <si>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</si>
  <si>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</si>
  <si>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</si>
  <si>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</si>
  <si>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</si>
  <si>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</si>
  <si>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</si>
  <si>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</si>
  <si>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</si>
  <si>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</si>
  <si>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</si>
  <si>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</si>
  <si>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</si>
  <si>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</si>
  <si>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</si>
  <si>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</si>
  <si>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</si>
  <si>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</si>
  <si>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</si>
  <si>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</si>
  <si>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</si>
  <si>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</si>
  <si>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</si>
  <si>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</si>
  <si>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</si>
  <si>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</si>
  <si>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</si>
  <si>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</si>
  <si>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</si>
  <si>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</si>
  <si>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</si>
  <si>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</si>
  <si>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</si>
  <si>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</si>
  <si>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</si>
  <si>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</si>
  <si>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</si>
  <si>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</si>
  <si>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</si>
  <si>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</si>
  <si>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</si>
  <si>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</si>
  <si>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</si>
  <si>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</si>
  <si>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</si>
  <si>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</si>
  <si>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</si>
  <si>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</si>
  <si>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</si>
  <si>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</si>
  <si>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</si>
  <si>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</si>
  <si>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</si>
  <si>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</si>
  <si>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</si>
  <si>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</si>
  <si>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</si>
  <si>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</si>
  <si>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</si>
  <si>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</si>
  <si>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</si>
  <si>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</si>
  <si>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</si>
  <si>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</si>
  <si>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</si>
  <si>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</si>
  <si>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</si>
  <si>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</si>
  <si>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</si>
  <si>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</si>
  <si>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</si>
  <si>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</si>
  <si>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</si>
  <si>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</si>
  <si>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</si>
  <si>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</si>
  <si>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</si>
  <si>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</si>
  <si>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</si>
  <si>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</si>
  <si>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</si>
  <si>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</si>
  <si>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</si>
  <si>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</si>
  <si>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</si>
  <si>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</si>
  <si>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</si>
  <si>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</si>
  <si>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</si>
  <si>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</si>
  <si>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</si>
  <si>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</si>
  <si>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</si>
  <si>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</si>
  <si>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</si>
  <si>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</si>
  <si>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</si>
  <si>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</si>
  <si>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</si>
  <si>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</si>
  <si>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</si>
  <si>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</si>
  <si>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</si>
  <si>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</si>
  <si>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</si>
  <si>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</si>
  <si>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</si>
  <si>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</si>
  <si>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</si>
  <si>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</si>
  <si>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</si>
  <si>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</si>
  <si>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</si>
  <si>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</si>
  <si>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</si>
  <si>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</si>
  <si>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</si>
  <si>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</si>
  <si>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</si>
  <si>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</si>
  <si>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</si>
  <si>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</si>
  <si>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</si>
  <si>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</si>
  <si>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</si>
  <si>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</si>
  <si>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</si>
  <si>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</si>
  <si>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</si>
  <si>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</si>
  <si>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</si>
  <si>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</si>
  <si>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</si>
  <si>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</si>
  <si>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</si>
  <si>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</si>
  <si>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</si>
  <si>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</si>
  <si>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</si>
  <si>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</si>
  <si>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</si>
  <si>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</si>
  <si>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</si>
  <si>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</si>
  <si>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</si>
  <si>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</si>
  <si>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</si>
  <si>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</si>
  <si>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</si>
  <si>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</si>
  <si>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</si>
  <si>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</si>
  <si>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</si>
  <si>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</si>
  <si>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</si>
  <si>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</si>
  <si>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</si>
  <si>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</si>
  <si>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</si>
  <si>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</si>
  <si>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</si>
  <si>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</si>
  <si>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</si>
  <si>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</si>
  <si>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</si>
  <si>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</si>
  <si>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</si>
  <si>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</si>
  <si>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</si>
  <si>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</si>
  <si>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</si>
  <si>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</si>
  <si>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</si>
  <si>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</si>
  <si>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</si>
  <si>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</si>
  <si>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</si>
  <si>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</si>
  <si>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</si>
  <si>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</si>
  <si>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</si>
  <si>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</si>
  <si>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</si>
  <si>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</si>
  <si>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</si>
  <si>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</si>
  <si>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</si>
  <si>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</si>
  <si>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</si>
  <si>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</si>
  <si>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</si>
  <si>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</si>
  <si>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</si>
  <si>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</si>
  <si>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</si>
  <si>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</si>
  <si>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</si>
  <si>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</si>
  <si>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</si>
  <si>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</si>
  <si>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</si>
  <si>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</si>
  <si>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</si>
  <si>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</si>
  <si>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</si>
  <si>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</si>
  <si>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</si>
  <si>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</si>
  <si>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</si>
  <si>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</si>
  <si>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</si>
  <si>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</si>
  <si>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</si>
  <si>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</si>
  <si>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</si>
  <si>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</si>
  <si>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</si>
  <si>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</si>
  <si>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</si>
  <si>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</si>
  <si>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</si>
  <si>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</si>
  <si>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</si>
  <si>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</si>
  <si>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</si>
  <si>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</si>
  <si>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</si>
  <si>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</si>
  <si>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</si>
  <si>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</si>
  <si>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</si>
  <si>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</si>
  <si>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</si>
  <si>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</si>
  <si>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</si>
  <si>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</si>
  <si>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</si>
  <si>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</si>
  <si>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</si>
  <si>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</si>
  <si>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</si>
  <si>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</si>
  <si>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</si>
  <si>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</si>
  <si>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</si>
  <si>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</si>
  <si>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</si>
  <si>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</si>
  <si>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</si>
  <si>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</si>
  <si>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</si>
  <si>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</si>
  <si>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</si>
  <si>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</si>
  <si>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</si>
  <si>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</si>
  <si>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</si>
  <si>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</si>
  <si>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</si>
  <si>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</si>
  <si>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</si>
  <si>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</si>
  <si>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</si>
  <si>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</si>
  <si>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</si>
  <si>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</si>
  <si>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</si>
  <si>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</si>
  <si>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</si>
  <si>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</si>
  <si>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</si>
  <si>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</si>
  <si>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</si>
  <si>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</si>
  <si>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</si>
  <si>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</si>
  <si>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</si>
  <si>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</si>
  <si>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</si>
  <si>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</si>
  <si>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</si>
  <si>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</si>
  <si>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</si>
  <si>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</si>
  <si>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</si>
  <si>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</si>
  <si>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</si>
  <si>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</si>
  <si>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</si>
  <si>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</si>
  <si>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</si>
  <si>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</si>
  <si>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</si>
  <si>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</si>
  <si>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</si>
  <si>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</si>
  <si>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</si>
  <si>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</si>
  <si>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</si>
  <si>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</si>
  <si>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</si>
  <si>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</si>
  <si>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</si>
  <si>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</si>
  <si>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</si>
  <si>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</si>
  <si>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</si>
  <si>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</si>
  <si>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</si>
  <si>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</si>
  <si>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</si>
  <si>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</si>
  <si>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</si>
  <si>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</si>
  <si>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</si>
  <si>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</si>
  <si>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</si>
  <si>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</si>
  <si>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</si>
  <si>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</si>
  <si>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</si>
  <si>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</si>
  <si>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</si>
  <si>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</si>
  <si>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</si>
  <si>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</si>
  <si>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</si>
  <si>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</si>
  <si>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</si>
  <si>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</si>
  <si>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</si>
  <si>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</si>
  <si>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</si>
  <si>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</si>
  <si>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</si>
  <si>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</si>
  <si>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</si>
  <si>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</si>
  <si>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</si>
  <si>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</si>
  <si>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</si>
  <si>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</si>
  <si>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</si>
  <si>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</si>
  <si>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</si>
  <si>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</si>
  <si>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</si>
  <si>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</si>
  <si>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</si>
  <si>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</si>
  <si>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</si>
  <si>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</si>
  <si>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</si>
  <si>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</si>
  <si>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</si>
  <si>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</si>
  <si>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</si>
  <si>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</si>
  <si>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</si>
  <si>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</si>
  <si>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</si>
  <si>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</si>
  <si>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</si>
  <si>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</si>
  <si>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</si>
  <si>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</si>
  <si>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</si>
  <si>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</si>
  <si>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</si>
  <si>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</si>
  <si>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</si>
  <si>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</si>
  <si>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</si>
  <si>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</si>
  <si>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</si>
  <si>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</si>
  <si>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</si>
  <si>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</si>
  <si>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</si>
  <si>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</si>
  <si>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</si>
  <si>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</si>
  <si>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</si>
  <si>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</si>
  <si>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</si>
  <si>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</si>
  <si>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</si>
  <si>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</si>
  <si>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</si>
  <si>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</si>
  <si>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</si>
  <si>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</si>
  <si>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</si>
  <si>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</si>
  <si>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</si>
  <si>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</si>
  <si>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</si>
  <si>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</si>
  <si>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</si>
  <si>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</si>
  <si>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</si>
  <si>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</si>
  <si>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</si>
  <si>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</si>
  <si>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</si>
  <si>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</si>
  <si>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</si>
  <si>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</si>
  <si>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</si>
  <si>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</si>
  <si>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</si>
  <si>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</si>
  <si>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</si>
  <si>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</si>
  <si>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</si>
  <si>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</si>
  <si>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</si>
  <si>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</si>
  <si>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</si>
  <si>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</si>
  <si>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</si>
  <si>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</si>
  <si>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</si>
  <si>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</si>
  <si>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</si>
  <si>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</si>
  <si>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</si>
  <si>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</si>
  <si>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</si>
  <si>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</si>
  <si>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</si>
  <si>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</si>
  <si>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</si>
  <si>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</si>
  <si>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</si>
  <si>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</si>
  <si>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</si>
  <si>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</si>
  <si>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</si>
  <si>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</si>
  <si>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</si>
  <si>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</si>
  <si>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</si>
  <si>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</si>
  <si>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</si>
  <si>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</si>
  <si>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</si>
  <si>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</si>
  <si>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</si>
  <si>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</si>
  <si>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</si>
  <si>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</si>
  <si>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</si>
  <si>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</si>
  <si>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</si>
  <si>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</si>
  <si>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</si>
  <si>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</si>
  <si>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</si>
  <si>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</si>
  <si>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</si>
  <si>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</si>
  <si>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</si>
  <si>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</si>
  <si>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</si>
  <si>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</si>
  <si>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</si>
  <si>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</si>
  <si>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</si>
  <si>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</si>
  <si>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</si>
  <si>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</si>
  <si>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</si>
  <si>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</si>
  <si>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</si>
  <si>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</si>
  <si>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</si>
  <si>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</si>
  <si>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</si>
  <si>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</si>
  <si>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</si>
  <si>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</si>
  <si>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</si>
  <si>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</si>
  <si>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</si>
  <si>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</si>
  <si>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</si>
  <si>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</si>
  <si>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</si>
  <si>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</si>
  <si>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</si>
  <si>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</si>
  <si>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</si>
  <si>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</si>
  <si>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</si>
  <si>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</si>
  <si>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</si>
  <si>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</si>
  <si>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</si>
  <si>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</si>
  <si>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</si>
  <si>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</si>
  <si>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</si>
  <si>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</si>
  <si>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</si>
  <si>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</si>
  <si>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</si>
  <si>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</si>
  <si>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</si>
  <si>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</si>
  <si>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</si>
  <si>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</si>
  <si>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</si>
  <si>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</si>
  <si>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</si>
  <si>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</si>
  <si>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</si>
  <si>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</si>
  <si>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</si>
  <si>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</si>
  <si>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</si>
  <si>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</si>
  <si>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</si>
  <si>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</si>
  <si>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</si>
  <si>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</si>
  <si>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</si>
  <si>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</si>
  <si>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</si>
  <si>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</si>
  <si>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</si>
  <si>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</si>
  <si>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</si>
  <si>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</si>
  <si>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</si>
  <si>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</si>
  <si>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</si>
  <si>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</si>
  <si>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</si>
  <si>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</si>
  <si>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</si>
  <si>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</si>
  <si>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</si>
  <si>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</si>
  <si>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</si>
  <si>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</si>
  <si>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</si>
  <si>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</si>
  <si>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</si>
  <si>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</si>
  <si>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</si>
  <si>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</si>
  <si>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</si>
  <si>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</si>
  <si>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</si>
  <si>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</si>
  <si>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</si>
  <si>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</si>
  <si>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</si>
  <si>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</si>
  <si>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</si>
  <si>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</si>
  <si>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</si>
  <si>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</si>
  <si>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</si>
  <si>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</si>
  <si>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</si>
  <si>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</si>
  <si>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</si>
  <si>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</si>
  <si>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</si>
  <si>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</si>
  <si>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</si>
  <si>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</si>
  <si>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</si>
  <si>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</si>
  <si>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</si>
  <si>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</si>
  <si>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</si>
  <si>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</si>
  <si>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</si>
  <si>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</si>
  <si>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</si>
  <si>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</si>
  <si>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</si>
  <si>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</si>
  <si>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</si>
  <si>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</si>
  <si>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</si>
  <si>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</si>
  <si>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</si>
  <si>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</si>
  <si>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</si>
  <si>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</si>
  <si>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</si>
  <si>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</si>
  <si>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</si>
  <si>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</si>
  <si>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</si>
  <si>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</si>
  <si>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</si>
  <si>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</si>
  <si>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</si>
  <si>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</si>
  <si>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</si>
  <si>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</si>
  <si>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</si>
  <si>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</si>
  <si>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</si>
  <si>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</si>
  <si>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</si>
  <si>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</si>
  <si>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</si>
  <si>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</si>
  <si>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</si>
  <si>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</si>
  <si>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</si>
  <si>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</si>
  <si>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</si>
  <si>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</si>
  <si>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</si>
  <si>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</si>
  <si>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</si>
  <si>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</si>
  <si>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</si>
  <si>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</si>
  <si>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</si>
  <si>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</si>
  <si>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</si>
  <si>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</si>
  <si>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</si>
  <si>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</si>
  <si>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</si>
  <si>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</si>
  <si>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</si>
  <si>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</si>
  <si>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</si>
  <si>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</si>
  <si>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</si>
  <si>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</si>
  <si>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</si>
  <si>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</si>
  <si>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</si>
  <si>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</si>
  <si>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</si>
  <si>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</si>
  <si>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</si>
  <si>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</si>
  <si>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</si>
  <si>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</si>
  <si>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</si>
  <si>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</si>
  <si>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</si>
  <si>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</si>
  <si>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</si>
  <si>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</si>
  <si>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</si>
  <si>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</si>
  <si>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</si>
  <si>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</si>
  <si>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</si>
  <si>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</si>
  <si>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</si>
  <si>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</si>
  <si>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</si>
  <si>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</si>
  <si>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</si>
  <si>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</si>
  <si>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</si>
  <si>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</si>
  <si>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</si>
  <si>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</si>
  <si>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</si>
  <si>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</si>
  <si>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</si>
  <si>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</si>
  <si>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</si>
  <si>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</si>
  <si>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</si>
  <si>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</si>
  <si>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</si>
  <si>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</si>
  <si>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</si>
  <si>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</si>
  <si>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</si>
  <si>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</si>
  <si>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</si>
  <si>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</si>
  <si>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</si>
  <si>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</si>
  <si>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</si>
  <si>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</si>
  <si>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</si>
  <si>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</si>
  <si>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</si>
  <si>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</si>
  <si>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</si>
  <si>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</si>
  <si>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</si>
  <si>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</si>
  <si>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</si>
  <si>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</si>
  <si>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</si>
  <si>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</si>
  <si>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</si>
  <si>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</si>
  <si>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</si>
  <si>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</si>
  <si>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</si>
  <si>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</si>
  <si>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</si>
  <si>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</si>
  <si>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</si>
  <si>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</si>
  <si>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</si>
  <si>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</si>
  <si>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</si>
  <si>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</si>
  <si>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</si>
  <si>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</si>
  <si>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</si>
  <si>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</si>
  <si>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</si>
  <si>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</si>
  <si>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</si>
  <si>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</si>
  <si>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</si>
  <si>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</si>
  <si>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</si>
  <si>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</si>
  <si>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</si>
  <si>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</si>
  <si>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</si>
  <si>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</si>
  <si>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</si>
  <si>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</si>
  <si>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</si>
  <si>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</si>
  <si>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</si>
  <si>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</si>
  <si>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</si>
  <si>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</si>
  <si>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</si>
  <si>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</si>
  <si>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</si>
  <si>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</si>
  <si>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</si>
  <si>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</si>
  <si>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</si>
  <si>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</si>
  <si>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</si>
  <si>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</si>
  <si>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</si>
  <si>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</si>
  <si>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</si>
  <si>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</si>
  <si>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</si>
  <si>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</si>
  <si>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</si>
  <si>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</si>
  <si>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</si>
  <si>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</si>
  <si>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</si>
  <si>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</si>
  <si>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</si>
  <si>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</si>
  <si>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</si>
  <si>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</si>
  <si>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</si>
  <si>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</si>
  <si>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</si>
  <si>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</si>
  <si>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</si>
  <si>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</si>
  <si>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</si>
  <si>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</si>
  <si>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</si>
  <si>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</si>
  <si>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</si>
  <si>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</si>
  <si>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</si>
  <si>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</si>
  <si>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</si>
  <si>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</si>
  <si>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</si>
  <si>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</si>
  <si>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</si>
  <si>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</si>
  <si>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</si>
  <si>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</si>
  <si>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</si>
  <si>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</si>
  <si>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</si>
  <si>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</si>
  <si>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</si>
  <si>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</si>
  <si>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</si>
  <si>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</si>
  <si>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</si>
  <si>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</si>
  <si>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</si>
  <si>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</si>
  <si>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</si>
  <si>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</si>
  <si>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</si>
  <si>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</si>
  <si>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</si>
  <si>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</si>
  <si>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</si>
  <si>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</si>
  <si>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</si>
  <si>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</si>
  <si>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</si>
  <si>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</si>
  <si>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</si>
  <si>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</si>
  <si>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</si>
  <si>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</si>
  <si>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</si>
  <si>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</si>
  <si>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</si>
  <si>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</si>
  <si>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</si>
  <si>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</si>
  <si>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</si>
  <si>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</si>
  <si>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</si>
  <si>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</si>
  <si>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</si>
  <si>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</si>
  <si>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</si>
  <si>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</si>
  <si>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</si>
  <si>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</si>
  <si>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</si>
  <si>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</si>
  <si>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</si>
  <si>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</si>
  <si>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</si>
  <si>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</si>
  <si>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</si>
  <si>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</si>
  <si>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</si>
  <si>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</si>
  <si>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</si>
  <si>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</si>
  <si>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</si>
  <si>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</si>
  <si>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</si>
  <si>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</si>
  <si>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</si>
  <si>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</si>
  <si>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</si>
  <si>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</si>
  <si>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</si>
  <si>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</si>
  <si>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</si>
  <si>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</si>
  <si>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</si>
  <si>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</si>
  <si>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</si>
  <si>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</si>
  <si>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</si>
  <si>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</si>
  <si>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</si>
  <si>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</si>
  <si>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</si>
  <si>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</si>
  <si>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</si>
  <si>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</si>
  <si>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</si>
  <si>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</si>
  <si>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</si>
  <si>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</si>
  <si>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</si>
  <si>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</si>
  <si>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</si>
  <si>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</si>
  <si>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</si>
  <si>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</si>
  <si>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</si>
  <si>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</si>
  <si>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</si>
  <si>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</si>
  <si>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</si>
  <si>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</si>
  <si>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</si>
  <si>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</si>
  <si>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</si>
  <si>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</si>
  <si>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</si>
  <si>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</si>
  <si>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</si>
  <si>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</si>
  <si>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</si>
  <si>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</si>
  <si>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</si>
  <si>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</si>
  <si>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</si>
  <si>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</si>
  <si>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</si>
  <si>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</si>
  <si>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</si>
  <si>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</si>
  <si>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</si>
  <si>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</si>
  <si>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</si>
  <si>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</si>
  <si>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</si>
  <si>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</si>
  <si>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</si>
  <si>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</si>
  <si>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</si>
  <si>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</si>
  <si>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</si>
  <si>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</si>
  <si>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</si>
  <si>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</si>
  <si>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</si>
  <si>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</si>
  <si>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</si>
  <si>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</si>
  <si>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</si>
  <si>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</si>
  <si>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</si>
  <si>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</si>
  <si>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</si>
  <si>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</si>
  <si>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</si>
  <si>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</si>
  <si>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</si>
  <si>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</si>
  <si>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</si>
  <si>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</si>
  <si>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</si>
  <si>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</si>
  <si>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</si>
  <si>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</si>
  <si>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</si>
  <si>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</si>
  <si>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</si>
  <si>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</si>
  <si>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</si>
  <si>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</si>
  <si>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</si>
  <si>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</si>
  <si>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</si>
  <si>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</si>
  <si>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</si>
  <si>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</si>
  <si>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</si>
  <si>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</si>
  <si>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</si>
  <si>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</si>
  <si>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</si>
  <si>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</si>
  <si>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</si>
  <si>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</si>
  <si>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</si>
  <si>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</si>
  <si>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</si>
  <si>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</si>
  <si>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</si>
  <si>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</si>
  <si>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</si>
  <si>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</si>
  <si>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</si>
  <si>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</si>
  <si>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</si>
  <si>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</si>
  <si>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</si>
  <si>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</si>
  <si>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</si>
  <si>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</si>
  <si>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</si>
  <si>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</si>
  <si>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</si>
  <si>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</si>
  <si>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</si>
  <si>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</si>
  <si>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</si>
  <si>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</si>
  <si>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</si>
  <si>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</si>
  <si>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</si>
  <si>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</si>
  <si>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</si>
  <si>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</si>
  <si>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</si>
  <si>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</si>
  <si>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</si>
  <si>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</si>
  <si>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</si>
  <si>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</si>
  <si>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</si>
  <si>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</si>
  <si>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</si>
  <si>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</si>
  <si>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</si>
  <si>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</si>
  <si>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</si>
  <si>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</si>
  <si>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</si>
  <si>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</si>
  <si>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</si>
  <si>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</si>
  <si>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</si>
  <si>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</si>
  <si>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</si>
  <si>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</si>
  <si>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</si>
  <si>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</si>
  <si>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</si>
  <si>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</si>
  <si>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</si>
  <si>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</si>
  <si>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</si>
  <si>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</si>
  <si>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</si>
  <si>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</si>
  <si>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</si>
  <si>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</si>
  <si>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</si>
  <si>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</si>
  <si>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</si>
  <si>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</si>
  <si>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</si>
  <si>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</si>
  <si>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</si>
  <si>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</si>
  <si>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</si>
  <si>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</si>
  <si>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</si>
  <si>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</si>
  <si>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</si>
  <si>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</si>
  <si>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</si>
  <si>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</si>
  <si>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</si>
  <si>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</si>
  <si>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</si>
  <si>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</si>
  <si>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</si>
  <si>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</si>
  <si>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</si>
  <si>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</si>
  <si>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</si>
  <si>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</si>
  <si>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</si>
  <si>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</si>
  <si>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</si>
  <si>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</si>
  <si>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</si>
  <si>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</si>
  <si>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</si>
  <si>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</si>
  <si>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</si>
  <si>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</si>
  <si>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</si>
  <si>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</si>
  <si>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</si>
  <si>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</si>
  <si>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</si>
  <si>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</si>
  <si>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</si>
  <si>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</si>
  <si>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</si>
  <si>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</si>
  <si>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</si>
  <si>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</si>
  <si>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</si>
  <si>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</si>
  <si>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</si>
  <si>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</si>
  <si>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</si>
  <si>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</si>
  <si>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</si>
  <si>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</si>
  <si>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</si>
  <si>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</si>
  <si>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</si>
  <si>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</si>
  <si>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</si>
  <si>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</si>
  <si>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</si>
  <si>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</si>
  <si>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</si>
  <si>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</si>
  <si>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</si>
  <si>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</si>
  <si>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</si>
  <si>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</si>
  <si>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</si>
  <si>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</si>
  <si>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</si>
  <si>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</si>
  <si>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</si>
  <si>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</si>
  <si>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</si>
  <si>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</si>
  <si>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</si>
  <si>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</si>
  <si>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</si>
  <si>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</si>
  <si>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</si>
  <si>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</si>
  <si>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</si>
  <si>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</si>
  <si>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</si>
  <si>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</si>
  <si>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</si>
  <si>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</si>
  <si>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</si>
  <si>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</si>
  <si>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</si>
  <si>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</si>
  <si>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</si>
  <si>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</si>
  <si>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</si>
  <si>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</si>
  <si>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</si>
  <si>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</si>
  <si>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</si>
  <si>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</si>
  <si>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</si>
  <si>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</si>
  <si>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</si>
  <si>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</si>
  <si>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</si>
  <si>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</si>
  <si>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</si>
  <si>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</si>
  <si>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</si>
  <si>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</si>
  <si>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</si>
  <si>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</si>
  <si>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</si>
  <si>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</si>
  <si>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</si>
  <si>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</si>
  <si>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</si>
  <si>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</si>
  <si>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</si>
  <si>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</si>
  <si>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</si>
  <si>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</si>
  <si>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</si>
  <si>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</si>
  <si>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</si>
  <si>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</si>
  <si>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</si>
  <si>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</si>
  <si>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</si>
  <si>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</si>
  <si>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</si>
  <si>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</si>
  <si>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</si>
  <si>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</si>
  <si>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</si>
  <si>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</si>
  <si>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</si>
  <si>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</si>
  <si>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</si>
  <si>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</si>
  <si>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</si>
  <si>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</si>
  <si>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</si>
  <si>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</si>
  <si>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</si>
  <si>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</si>
  <si>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</si>
  <si>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</si>
  <si>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</si>
  <si>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</si>
  <si>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</si>
  <si>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</si>
  <si>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</si>
  <si>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</si>
  <si>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</si>
  <si>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</si>
  <si>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</si>
  <si>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</si>
  <si>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</si>
  <si>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</si>
  <si>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</si>
  <si>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</si>
  <si>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</si>
  <si>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</si>
  <si>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</si>
  <si>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</si>
  <si>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</si>
  <si>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</si>
  <si>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</si>
  <si>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</si>
  <si>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</si>
  <si>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</si>
  <si>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</si>
  <si>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</si>
  <si>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</si>
  <si>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</si>
  <si>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</si>
  <si>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</si>
  <si>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</si>
  <si>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</si>
  <si>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</si>
  <si>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</si>
  <si>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</si>
  <si>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</si>
  <si>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</si>
  <si>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</si>
  <si>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</si>
  <si>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</si>
  <si>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</si>
  <si>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</si>
  <si>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</si>
  <si>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</si>
  <si>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</si>
  <si>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</si>
  <si>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</si>
  <si>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</si>
  <si>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</si>
  <si>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</si>
  <si>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</si>
  <si>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</si>
  <si>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</si>
  <si>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</si>
  <si>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</si>
  <si>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</si>
  <si>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</si>
  <si>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</si>
  <si>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</si>
  <si>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</si>
  <si>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</si>
  <si>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</si>
  <si>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</si>
  <si>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</si>
  <si>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</si>
  <si>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</si>
  <si>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</si>
  <si>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</si>
  <si>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</si>
  <si>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</si>
  <si>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</si>
  <si>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</si>
  <si>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</si>
  <si>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</si>
  <si>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</si>
  <si>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</si>
  <si>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</si>
  <si>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</si>
  <si>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</si>
  <si>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</si>
  <si>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</si>
  <si>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</si>
  <si>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</si>
  <si>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</si>
  <si>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</si>
  <si>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</si>
  <si>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</si>
  <si>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</si>
  <si>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</si>
  <si>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</si>
  <si>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</si>
  <si>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</si>
  <si>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</si>
  <si>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</si>
  <si>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</si>
  <si>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</si>
  <si>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</si>
  <si>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</si>
  <si>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</si>
  <si>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</si>
  <si>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</si>
  <si>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</si>
  <si>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</si>
  <si>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</si>
  <si>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</si>
  <si>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</si>
  <si>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</si>
  <si>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</si>
  <si>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</si>
  <si>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</si>
  <si>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</si>
  <si>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</si>
  <si>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</si>
  <si>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</si>
  <si>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</si>
  <si>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</si>
  <si>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</si>
  <si>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</si>
  <si>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</si>
  <si>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</si>
  <si>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</si>
  <si>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</si>
  <si>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</si>
  <si>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</si>
  <si>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</si>
  <si>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</si>
  <si>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</si>
  <si>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</si>
  <si>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</si>
  <si>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</si>
  <si>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</si>
  <si>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</si>
  <si>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</si>
  <si>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</si>
  <si>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</si>
  <si>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</si>
  <si>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</si>
  <si>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</si>
  <si>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</si>
  <si>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</si>
  <si>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</si>
  <si>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</si>
  <si>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</si>
  <si>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</si>
  <si>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</si>
  <si>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</si>
  <si>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</si>
  <si>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</si>
  <si>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</si>
  <si>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</si>
  <si>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</si>
  <si>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</si>
  <si>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</si>
  <si>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</si>
  <si>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</si>
  <si>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</si>
  <si>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</si>
  <si>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</si>
  <si>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</si>
  <si>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</si>
  <si>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</si>
  <si>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</si>
  <si>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</si>
  <si>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</si>
  <si>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</si>
  <si>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</si>
  <si>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</si>
  <si>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</si>
  <si>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</si>
  <si>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</si>
  <si>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</si>
  <si>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</si>
  <si>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</si>
  <si>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</si>
  <si>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</si>
  <si>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</si>
  <si>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</si>
  <si>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</si>
  <si>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</si>
  <si>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</si>
  <si>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</si>
  <si>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</si>
  <si>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</si>
  <si>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</si>
  <si>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</si>
  <si>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</si>
  <si>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</si>
  <si>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</si>
  <si>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</si>
  <si>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</si>
  <si>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</si>
  <si>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</si>
  <si>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</si>
  <si>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</si>
  <si>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</si>
  <si>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</si>
  <si>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</si>
  <si>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</si>
  <si>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</si>
  <si>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</si>
  <si>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</si>
  <si>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</si>
  <si>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</si>
  <si>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</si>
  <si>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</si>
  <si>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</si>
  <si>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</si>
  <si>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</si>
  <si>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</si>
  <si>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</si>
  <si>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</si>
  <si>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</si>
  <si>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</si>
  <si>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</si>
  <si>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</si>
  <si>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</si>
  <si>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</si>
  <si>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</si>
  <si>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</si>
  <si>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</si>
  <si>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</si>
  <si>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</si>
  <si>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</si>
  <si>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</si>
  <si>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</si>
  <si>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</si>
  <si>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</si>
  <si>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</si>
  <si>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</si>
  <si>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</si>
  <si>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</si>
  <si>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</si>
  <si>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</si>
  <si>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</si>
  <si>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</si>
  <si>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</si>
  <si>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</si>
  <si>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</si>
  <si>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</si>
  <si>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</si>
  <si>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</si>
  <si>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</si>
  <si>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</si>
  <si>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</si>
  <si>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</si>
  <si>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</si>
  <si>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</si>
  <si>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</si>
  <si>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</si>
  <si>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</si>
  <si>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</si>
  <si>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</si>
  <si>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</si>
  <si>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</si>
  <si>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</si>
  <si>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</si>
  <si>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</si>
  <si>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</si>
  <si>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</si>
  <si>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</si>
  <si>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</si>
  <si>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</si>
  <si>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</si>
  <si>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</si>
  <si>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</si>
  <si>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</si>
  <si>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</si>
  <si>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</si>
  <si>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</si>
  <si>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</si>
  <si>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</si>
  <si>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</si>
  <si>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</si>
  <si>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</si>
  <si>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</si>
  <si>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</si>
  <si>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</si>
  <si>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</si>
  <si>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</si>
  <si>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</si>
  <si>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</si>
  <si>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</si>
  <si>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</si>
  <si>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</si>
  <si>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</si>
  <si>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</si>
  <si>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</si>
  <si>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</si>
  <si>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</si>
  <si>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</si>
  <si>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</si>
  <si>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</si>
  <si>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</si>
  <si>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</si>
  <si>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</si>
  <si>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</si>
  <si>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</si>
  <si>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</si>
  <si>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</si>
  <si>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</si>
  <si>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</si>
  <si>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</si>
  <si>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</si>
  <si>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</si>
  <si>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</si>
  <si>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</si>
  <si>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</si>
  <si>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</si>
  <si>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</si>
  <si>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</si>
  <si>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</si>
  <si>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</si>
  <si>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</si>
  <si>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</si>
  <si>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</si>
  <si>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</si>
  <si>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</si>
  <si>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</si>
  <si>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</si>
  <si>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</si>
  <si>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</si>
  <si>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</si>
  <si>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</si>
  <si>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</si>
  <si>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</si>
  <si>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</si>
  <si>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</si>
  <si>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</si>
  <si>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</si>
  <si>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</si>
  <si>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</si>
  <si>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</si>
  <si>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</si>
  <si>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</si>
  <si>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</si>
  <si>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</si>
  <si>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</si>
  <si>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</si>
  <si>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</si>
  <si>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</si>
  <si>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</si>
  <si>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</si>
  <si>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</si>
  <si>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</si>
  <si>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</si>
  <si>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</si>
  <si>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</si>
  <si>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</si>
  <si>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</si>
  <si>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</si>
  <si>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</si>
  <si>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</si>
  <si>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</si>
  <si>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</si>
  <si>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</si>
  <si>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</si>
  <si>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</si>
  <si>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</si>
  <si>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</si>
  <si>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</si>
  <si>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</si>
  <si>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</si>
  <si>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</si>
  <si>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</si>
  <si>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</si>
  <si>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</si>
  <si>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</si>
  <si>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</si>
  <si>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</si>
  <si>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</si>
  <si>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</si>
  <si>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</si>
  <si>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</si>
  <si>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</si>
  <si>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</si>
  <si>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</si>
  <si>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</si>
  <si>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</si>
  <si>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</si>
  <si>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</si>
  <si>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</si>
  <si>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</si>
  <si>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</si>
  <si>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</si>
  <si>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</si>
  <si>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</si>
  <si>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</si>
  <si>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</si>
  <si>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</si>
  <si>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</si>
  <si>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</si>
  <si>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</si>
  <si>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</si>
  <si>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</si>
  <si>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</si>
  <si>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</si>
  <si>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</si>
  <si>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</si>
  <si>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</si>
  <si>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</si>
  <si>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</si>
  <si>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</si>
  <si>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</si>
  <si>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</si>
  <si>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</si>
  <si>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</si>
  <si>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</si>
  <si>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</si>
  <si>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</si>
  <si>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</si>
  <si>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</si>
  <si>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</si>
  <si>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</si>
  <si>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</si>
  <si>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</si>
  <si>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</si>
  <si>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</si>
  <si>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</si>
  <si>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</si>
  <si>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</si>
  <si>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</si>
  <si>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</si>
  <si>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</si>
  <si>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</si>
  <si>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</si>
  <si>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</si>
  <si>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</si>
  <si>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</si>
  <si>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</si>
  <si>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</si>
  <si>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</si>
  <si>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</si>
  <si>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</si>
  <si>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</si>
  <si>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</si>
  <si>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</si>
  <si>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</si>
  <si>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</si>
  <si>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</si>
  <si>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</si>
  <si>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</si>
  <si>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</si>
  <si>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</si>
  <si>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</si>
  <si>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</si>
  <si>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</si>
  <si>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</si>
  <si>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</si>
  <si>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</si>
  <si>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</si>
  <si>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</si>
  <si>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</si>
  <si>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</si>
  <si>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</si>
  <si>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</si>
  <si>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</si>
  <si>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</si>
  <si>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</si>
  <si>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</si>
  <si>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</si>
  <si>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</si>
  <si>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</si>
  <si>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</si>
  <si>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</si>
  <si>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</si>
  <si>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</si>
  <si>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</si>
  <si>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</si>
  <si>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</si>
  <si>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</si>
  <si>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</si>
  <si>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</si>
  <si>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</si>
  <si>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</si>
  <si>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</si>
  <si>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</si>
  <si>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</si>
  <si>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</si>
  <si>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</si>
  <si>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</si>
  <si>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</si>
  <si>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</si>
  <si>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</si>
  <si>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</si>
  <si>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</si>
  <si>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</si>
  <si>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</si>
  <si>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</si>
  <si>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</si>
  <si>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</si>
  <si>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</si>
  <si>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</si>
  <si>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</si>
  <si>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</si>
  <si>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</si>
  <si>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</si>
  <si>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</si>
  <si>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</si>
  <si>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</si>
  <si>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</si>
  <si>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</si>
  <si>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</si>
  <si>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</si>
  <si>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</si>
  <si>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</si>
  <si>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</si>
  <si>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</si>
  <si>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</si>
  <si>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</si>
  <si>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</si>
  <si>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</si>
  <si>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</si>
  <si>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</si>
  <si>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</si>
  <si>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</si>
  <si>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</si>
  <si>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</si>
  <si>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</si>
  <si>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</si>
  <si>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</si>
  <si>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</si>
  <si>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</si>
  <si>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</si>
  <si>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</si>
  <si>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</si>
  <si>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</si>
  <si>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</si>
  <si>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</si>
  <si>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</si>
  <si>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</si>
  <si>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</si>
  <si>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</si>
  <si>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</si>
  <si>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</si>
  <si>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</si>
  <si>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</si>
  <si>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</si>
  <si>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</si>
  <si>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</si>
  <si>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</si>
  <si>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</si>
  <si>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</si>
  <si>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</si>
  <si>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</si>
  <si>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</si>
  <si>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</si>
  <si>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</si>
  <si>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</si>
  <si>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</si>
  <si>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</si>
  <si>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</si>
  <si>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</si>
  <si>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</si>
  <si>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</si>
  <si>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</si>
  <si>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</si>
  <si>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</si>
  <si>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</si>
  <si>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</si>
  <si>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</si>
  <si>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</si>
  <si>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</si>
  <si>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</si>
  <si>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</si>
  <si>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</si>
  <si>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</si>
  <si>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</si>
  <si>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</si>
  <si>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</si>
  <si>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</si>
  <si>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</si>
  <si>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</si>
  <si>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</si>
  <si>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</si>
  <si>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</si>
  <si>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</si>
  <si>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</si>
  <si>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</si>
  <si>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</si>
  <si>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</si>
  <si>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</si>
  <si>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</si>
  <si>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</si>
  <si>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</si>
  <si>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</si>
  <si>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</si>
  <si>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</si>
  <si>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</si>
  <si>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</si>
  <si>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</si>
  <si>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</si>
  <si>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</si>
  <si>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</si>
  <si>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</si>
  <si>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</si>
  <si>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</si>
  <si>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</si>
  <si>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</si>
  <si>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</si>
  <si>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</si>
  <si>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</si>
  <si>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</si>
  <si>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</si>
  <si>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</si>
  <si>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</si>
  <si>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</si>
  <si>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</si>
  <si>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</si>
  <si>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</si>
  <si>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</si>
  <si>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</si>
  <si>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</si>
  <si>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</si>
  <si>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</si>
  <si>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</si>
  <si>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</si>
  <si>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</si>
  <si>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</si>
  <si>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</si>
  <si>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</si>
  <si>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</si>
  <si>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</si>
  <si>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</si>
  <si>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</si>
  <si>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</si>
  <si>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</si>
  <si>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</si>
  <si>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</si>
  <si>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</si>
  <si>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</si>
  <si>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</si>
  <si>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</si>
  <si>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</si>
  <si>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</si>
  <si>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</si>
  <si>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</si>
  <si>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</si>
  <si>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</si>
  <si>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</si>
  <si>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</si>
  <si>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</si>
  <si>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</si>
  <si>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</si>
  <si>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</si>
  <si>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</si>
  <si>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</si>
  <si>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</si>
  <si>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</si>
  <si>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</si>
  <si>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</si>
  <si>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</si>
  <si>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</si>
  <si>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</si>
  <si>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</si>
  <si>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</si>
  <si>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</si>
  <si>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</si>
  <si>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</si>
  <si>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</si>
  <si>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</si>
  <si>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</si>
  <si>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</si>
  <si>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</si>
  <si>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</si>
  <si>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</si>
  <si>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</si>
  <si>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</si>
  <si>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</si>
  <si>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</si>
  <si>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</si>
  <si>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</si>
  <si>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</si>
  <si>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</si>
  <si>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</si>
  <si>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</si>
  <si>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</si>
  <si>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</si>
  <si>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</si>
  <si>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</si>
  <si>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</si>
  <si>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</si>
  <si>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</si>
  <si>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</si>
  <si>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</si>
  <si>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</si>
  <si>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</si>
  <si>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</si>
  <si>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</si>
  <si>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</si>
  <si>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</si>
  <si>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</si>
  <si>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</si>
  <si>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</si>
  <si>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</si>
  <si>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</si>
  <si>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</si>
  <si>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</si>
  <si>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</si>
  <si>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</si>
  <si>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</si>
  <si>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</si>
  <si>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</si>
  <si>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</si>
  <si>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</si>
  <si>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</si>
  <si>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</si>
  <si>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</si>
  <si>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</si>
  <si>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</si>
  <si>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</si>
  <si>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</si>
  <si>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</si>
  <si>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</si>
  <si>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</si>
  <si>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</si>
  <si>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</si>
  <si>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</si>
  <si>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</si>
  <si>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</si>
  <si>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</si>
  <si>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</si>
  <si>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</si>
  <si>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</si>
  <si>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</si>
  <si>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</si>
  <si>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</si>
  <si>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</si>
  <si>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</si>
  <si>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</si>
  <si>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</si>
  <si>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</si>
  <si>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</si>
  <si>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</si>
  <si>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</si>
  <si>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</si>
  <si>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</si>
  <si>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</si>
  <si>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</si>
  <si>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</si>
  <si>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</si>
  <si>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</si>
  <si>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</si>
  <si>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</si>
  <si>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</si>
  <si>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</si>
  <si>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</si>
  <si>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</si>
  <si>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</si>
  <si>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</si>
  <si>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</si>
  <si>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</si>
  <si>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</si>
  <si>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</si>
  <si>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</si>
  <si>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</si>
  <si>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</si>
  <si>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</si>
  <si>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</si>
  <si>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</si>
  <si>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</si>
  <si>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</si>
  <si>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</si>
  <si>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</si>
  <si>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</si>
  <si>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</si>
  <si>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</si>
  <si>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</si>
  <si>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</si>
  <si>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</si>
  <si>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</si>
  <si>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</si>
  <si>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</si>
  <si>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</si>
  <si>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</si>
  <si>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</si>
  <si>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</si>
  <si>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</si>
  <si>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</si>
  <si>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</si>
  <si>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</si>
  <si>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</si>
  <si>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</si>
  <si>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</si>
  <si>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</si>
  <si>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</si>
  <si>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</si>
  <si>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</si>
  <si>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</si>
  <si>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</si>
  <si>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</si>
  <si>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</si>
  <si>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</si>
  <si>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</si>
  <si>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</si>
  <si>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</si>
  <si>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</si>
  <si>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</si>
  <si>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</si>
  <si>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</si>
  <si>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</si>
  <si>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</si>
  <si>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</si>
  <si>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</si>
  <si>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</si>
  <si>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</si>
  <si>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</si>
  <si>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</si>
  <si>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</si>
  <si>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</si>
  <si>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</si>
  <si>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</si>
  <si>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</si>
  <si>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</si>
  <si>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</si>
  <si>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</si>
  <si>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</si>
  <si>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</si>
  <si>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</si>
  <si>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</si>
  <si>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</si>
  <si>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</si>
  <si>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</si>
  <si>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</si>
  <si>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</si>
  <si>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</si>
  <si>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</si>
  <si>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</si>
  <si>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</si>
  <si>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</si>
  <si>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</si>
  <si>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</si>
  <si>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</si>
  <si>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</si>
  <si>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</si>
  <si>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</si>
  <si>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</si>
  <si>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</si>
  <si>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</si>
  <si>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</si>
  <si>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</si>
  <si>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</si>
  <si>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</si>
  <si>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</si>
  <si>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</si>
  <si>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</si>
  <si>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</si>
  <si>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</si>
  <si>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</si>
  <si>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</si>
  <si>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</si>
  <si>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</si>
  <si>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</si>
  <si>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</si>
  <si>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</si>
  <si>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</si>
  <si>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</si>
  <si>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</si>
  <si>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</si>
  <si>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</si>
  <si>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</si>
  <si>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</si>
  <si>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</si>
  <si>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</si>
  <si>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</si>
  <si>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</si>
  <si>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</si>
  <si>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</si>
  <si>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</si>
  <si>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</si>
  <si>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</si>
  <si>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</si>
  <si>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</si>
  <si>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</si>
  <si>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</si>
  <si>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</si>
  <si>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</si>
  <si>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</si>
  <si>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</si>
  <si>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</si>
  <si>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</si>
  <si>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</si>
  <si>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</si>
  <si>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</si>
  <si>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</si>
  <si>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</si>
  <si>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</si>
  <si>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</si>
  <si>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</si>
  <si>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</si>
  <si>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</si>
  <si>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</si>
  <si>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</si>
  <si>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</si>
  <si>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</si>
  <si>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</si>
  <si>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</si>
  <si>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</si>
  <si>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</si>
  <si>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</si>
  <si>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</si>
  <si>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</si>
  <si>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</si>
  <si>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</si>
  <si>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</si>
  <si>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</si>
  <si>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</si>
  <si>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</si>
  <si>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</si>
  <si>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</si>
  <si>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</si>
  <si>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</si>
  <si>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</si>
  <si>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</si>
  <si>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</si>
  <si>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</si>
  <si>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</si>
  <si>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</si>
  <si>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</si>
  <si>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</si>
  <si>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</si>
  <si>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</si>
  <si>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</si>
  <si>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</si>
  <si>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</si>
  <si>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</si>
  <si>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</si>
  <si>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</si>
  <si>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</si>
  <si>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</si>
  <si>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</si>
  <si>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</si>
  <si>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</si>
  <si>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</si>
  <si>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</si>
  <si>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</si>
  <si>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</si>
  <si>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</si>
  <si>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</si>
  <si>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</si>
  <si>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</si>
  <si>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</si>
  <si>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</si>
  <si>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</si>
  <si>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</si>
  <si>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</si>
  <si>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</si>
  <si>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</si>
  <si>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</si>
  <si>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</si>
  <si>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</si>
  <si>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</si>
  <si>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</si>
  <si>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</si>
  <si>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</si>
  <si>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</si>
  <si>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</si>
  <si>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</si>
  <si>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</si>
  <si>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</si>
  <si>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</si>
  <si>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</si>
  <si>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</si>
  <si>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</si>
  <si>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</si>
  <si>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</si>
  <si>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</si>
  <si>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</si>
  <si>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</si>
  <si>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</si>
  <si>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</si>
  <si>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</si>
  <si>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</si>
  <si>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</si>
  <si>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</si>
  <si>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</si>
  <si>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</si>
  <si>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</si>
  <si>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</si>
  <si>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</si>
  <si>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</si>
  <si>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</si>
  <si>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</si>
  <si>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</si>
  <si>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</si>
  <si>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</si>
  <si>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</si>
  <si>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</si>
  <si>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</si>
  <si>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</si>
  <si>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</si>
  <si>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</si>
  <si>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</si>
  <si>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</si>
  <si>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</si>
  <si>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</si>
  <si>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</si>
  <si>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</si>
  <si>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</si>
  <si>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</si>
  <si>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</si>
  <si>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</si>
  <si>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</si>
  <si>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</si>
  <si>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</si>
  <si>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</si>
  <si>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</si>
  <si>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</si>
  <si>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</si>
  <si>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</si>
  <si>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</si>
  <si>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</si>
  <si>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</si>
  <si>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</si>
  <si>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</si>
  <si>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</si>
  <si>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</si>
  <si>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</si>
  <si>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</si>
  <si>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</si>
  <si>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</si>
  <si>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</si>
  <si>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</si>
  <si>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</si>
  <si>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</si>
  <si>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</si>
  <si>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</si>
  <si>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</si>
  <si>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</si>
  <si>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</si>
  <si>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</si>
  <si>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</si>
  <si>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</si>
  <si>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</si>
  <si>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</si>
  <si>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</si>
  <si>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</si>
  <si>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</si>
  <si>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</si>
  <si>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</si>
  <si>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</si>
  <si>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</si>
  <si>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</si>
  <si>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</si>
  <si>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</si>
  <si>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</si>
  <si>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</si>
  <si>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</si>
  <si>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</si>
  <si>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</si>
  <si>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</si>
  <si>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</si>
  <si>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</si>
  <si>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</si>
  <si>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</si>
  <si>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</si>
  <si>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</si>
  <si>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</si>
  <si>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</si>
  <si>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</si>
  <si>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</si>
  <si>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</si>
  <si>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</si>
  <si>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</si>
  <si>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</si>
  <si>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</si>
  <si>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</si>
  <si>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</si>
  <si>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</si>
  <si>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</si>
  <si>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</si>
  <si>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</si>
  <si>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</si>
  <si>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</si>
  <si>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</si>
  <si>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</si>
  <si>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</si>
  <si>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</si>
  <si>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</si>
  <si>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</si>
  <si>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</si>
  <si>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</si>
  <si>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</si>
  <si>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</si>
  <si>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</si>
  <si>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</si>
  <si>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</si>
  <si>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</si>
  <si>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</si>
  <si>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</si>
  <si>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</si>
  <si>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</si>
  <si>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</si>
  <si>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</si>
  <si>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</si>
  <si>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</si>
  <si>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</si>
  <si>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</si>
  <si>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</si>
  <si>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</si>
  <si>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</si>
  <si>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</si>
  <si>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</si>
  <si>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</si>
  <si>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</si>
  <si>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</si>
  <si>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</si>
  <si>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</si>
  <si>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</si>
  <si>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</si>
  <si>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</si>
  <si>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</si>
  <si>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</si>
  <si>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</si>
  <si>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</si>
  <si>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</si>
  <si>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</si>
  <si>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</si>
  <si>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</si>
  <si>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</si>
  <si>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</si>
  <si>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</si>
  <si>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</si>
  <si>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</si>
  <si>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</si>
  <si>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</si>
  <si>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</si>
  <si>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</si>
  <si>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</si>
  <si>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</si>
  <si>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</si>
  <si>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</si>
  <si>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</si>
  <si>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</si>
  <si>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</si>
  <si>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</si>
  <si>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</si>
  <si>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</si>
  <si>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</si>
  <si>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</si>
  <si>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</si>
  <si>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</si>
  <si>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</si>
  <si>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</si>
  <si>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</si>
  <si>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</si>
  <si>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</si>
  <si>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</si>
  <si>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</si>
  <si>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</si>
  <si>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</si>
  <si>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</si>
  <si>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</si>
  <si>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</si>
  <si>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</si>
  <si>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</si>
  <si>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</si>
  <si>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</si>
  <si>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</si>
  <si>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</si>
  <si>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</si>
  <si>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</si>
  <si>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</si>
  <si>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</si>
  <si>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</si>
  <si>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</si>
  <si>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</si>
  <si>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</si>
  <si>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</si>
  <si>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</si>
  <si>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</si>
  <si>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</si>
  <si>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</si>
  <si>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</si>
  <si>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</si>
  <si>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</si>
  <si>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</si>
  <si>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</si>
  <si>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</si>
  <si>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</si>
  <si>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</si>
  <si>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</si>
  <si>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</si>
  <si>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</si>
  <si>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</si>
  <si>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</si>
  <si>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</si>
  <si>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</si>
  <si>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</si>
  <si>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</si>
  <si>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</si>
  <si>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</si>
  <si>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</si>
  <si>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</si>
  <si>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</si>
  <si>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</si>
  <si>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</si>
  <si>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</si>
  <si>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</si>
  <si>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</si>
  <si>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</si>
  <si>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</si>
  <si>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</si>
  <si>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</si>
  <si>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</si>
  <si>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</si>
  <si>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</si>
  <si>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</si>
  <si>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</si>
  <si>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</si>
  <si>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</si>
  <si>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</si>
  <si>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</si>
  <si>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</si>
  <si>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</si>
  <si>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</si>
  <si>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</si>
  <si>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</si>
  <si>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</si>
  <si>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</si>
  <si>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</si>
  <si>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</si>
  <si>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</si>
  <si>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</si>
  <si>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</si>
  <si>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</si>
  <si>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</si>
  <si>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</si>
  <si>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</si>
  <si>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</si>
  <si>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</si>
  <si>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</si>
  <si>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</si>
  <si>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</si>
  <si>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</si>
  <si>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</si>
  <si>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</si>
  <si>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</si>
  <si>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</si>
  <si>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</si>
  <si>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</si>
  <si>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</si>
  <si>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</si>
  <si>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</si>
  <si>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</si>
  <si>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</si>
  <si>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</si>
  <si>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</si>
  <si>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</si>
  <si>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</si>
  <si>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</si>
  <si>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</si>
  <si>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</si>
  <si>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</si>
  <si>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</si>
  <si>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</si>
  <si>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</si>
  <si>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</si>
  <si>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</si>
  <si>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</si>
  <si>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</si>
  <si>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</si>
  <si>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</si>
  <si>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</si>
  <si>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</si>
  <si>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</si>
  <si>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</si>
  <si>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</si>
  <si>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</si>
  <si>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</si>
  <si>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</si>
  <si>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</si>
  <si>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</si>
  <si>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</si>
  <si>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</si>
  <si>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</si>
  <si>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</si>
  <si>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</si>
  <si>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</si>
  <si>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</si>
  <si>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</si>
  <si>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</si>
  <si>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</si>
  <si>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</si>
  <si>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</si>
  <si>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</si>
  <si>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</si>
  <si>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</si>
  <si>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</si>
  <si>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</si>
  <si>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</si>
  <si>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</si>
  <si>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</si>
  <si>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</si>
  <si>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</si>
  <si>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</si>
  <si>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</si>
  <si>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</si>
  <si>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</si>
  <si>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</si>
  <si>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</si>
  <si>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</si>
  <si>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</si>
  <si>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</si>
  <si>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</si>
  <si>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</si>
  <si>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</si>
  <si>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</si>
  <si>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</si>
  <si>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</si>
  <si>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</si>
  <si>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</si>
  <si>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</si>
  <si>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</si>
  <si>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</si>
  <si>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</si>
  <si>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</si>
  <si>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</si>
  <si>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</si>
  <si>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</si>
  <si>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</si>
  <si>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</si>
  <si>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</si>
  <si>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</si>
  <si>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</si>
  <si>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</si>
  <si>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</si>
  <si>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</si>
  <si>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</si>
  <si>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</si>
  <si>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</si>
  <si>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</si>
  <si>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</si>
  <si>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</si>
  <si>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</si>
  <si>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</si>
  <si>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</si>
  <si>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</si>
  <si>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</si>
  <si>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</si>
  <si>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</si>
  <si>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</si>
  <si>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</si>
  <si>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</si>
  <si>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</si>
  <si>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</si>
  <si>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</si>
  <si>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</si>
  <si>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</si>
  <si>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</si>
  <si>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</si>
  <si>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</si>
  <si>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</si>
  <si>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</si>
  <si>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</si>
  <si>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</si>
  <si>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</si>
  <si>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</si>
  <si>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</si>
  <si>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</si>
  <si>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</si>
  <si>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</si>
  <si>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</si>
  <si>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</si>
  <si>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</si>
  <si>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</si>
  <si>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</si>
  <si>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</si>
  <si>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</si>
  <si>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</si>
  <si>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</si>
  <si>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</si>
  <si>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</si>
  <si>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</si>
  <si>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</si>
  <si>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</si>
  <si>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</si>
  <si>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</si>
  <si>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</si>
  <si>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</si>
  <si>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</si>
  <si>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</si>
  <si>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</si>
  <si>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</si>
  <si>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</si>
  <si>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</si>
  <si>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</si>
  <si>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</si>
  <si>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</si>
  <si>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</si>
  <si>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</si>
  <si>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</si>
  <si>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</si>
  <si>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</si>
  <si>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</si>
  <si>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</si>
  <si>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</si>
  <si>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</si>
  <si>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</si>
  <si>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</si>
  <si>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</si>
  <si>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</si>
  <si>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</si>
  <si>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</si>
  <si>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</si>
  <si>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</si>
  <si>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</si>
  <si>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</si>
  <si>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</si>
  <si>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</si>
  <si>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</si>
  <si>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</si>
  <si>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</si>
  <si>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</si>
  <si>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</si>
  <si>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</si>
  <si>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</si>
  <si>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</si>
  <si>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</si>
  <si>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</si>
  <si>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</si>
  <si>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</si>
  <si>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</si>
  <si>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</si>
  <si>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</si>
  <si>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</si>
  <si>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</si>
  <si>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</si>
  <si>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</si>
  <si>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</si>
  <si>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</si>
  <si>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</si>
  <si>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</si>
  <si>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</si>
  <si>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</si>
  <si>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</si>
  <si>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</si>
  <si>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</si>
  <si>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</si>
  <si>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</si>
  <si>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</si>
  <si>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</si>
  <si>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</si>
  <si>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</si>
  <si>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</si>
  <si>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</si>
  <si>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</si>
  <si>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</si>
  <si>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</si>
  <si>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</si>
  <si>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</si>
  <si>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</si>
  <si>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</si>
  <si>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</si>
  <si>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</si>
  <si>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</si>
  <si>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</si>
  <si>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</si>
  <si>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</si>
  <si>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</si>
  <si>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</si>
  <si>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</si>
  <si>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</si>
  <si>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</si>
  <si>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</si>
  <si>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</si>
  <si>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</si>
  <si>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</si>
  <si>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</si>
  <si>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</si>
  <si>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</si>
  <si>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</si>
  <si>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</si>
  <si>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</si>
  <si>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</si>
  <si>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</si>
  <si>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</si>
  <si>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</si>
  <si>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</si>
  <si>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</si>
  <si>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</si>
  <si>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</si>
  <si>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</si>
  <si>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</si>
  <si>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</si>
  <si>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</si>
  <si>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</si>
  <si>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</si>
  <si>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</si>
  <si>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</si>
  <si>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</si>
  <si>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</si>
  <si>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</si>
  <si>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</si>
  <si>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</si>
  <si>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</si>
  <si>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</si>
  <si>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</si>
  <si>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</si>
  <si>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</si>
  <si>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</si>
  <si>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</si>
  <si>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</si>
  <si>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</si>
  <si>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</si>
  <si>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</si>
  <si>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</si>
  <si>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</si>
  <si>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</si>
  <si>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</si>
  <si>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</si>
  <si>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</si>
  <si>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</si>
  <si>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</si>
  <si>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</si>
  <si>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</si>
  <si>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</si>
  <si>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</si>
  <si>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</si>
  <si>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</si>
  <si>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</si>
  <si>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</si>
  <si>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</si>
  <si>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</si>
  <si>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</si>
  <si>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</si>
  <si>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</si>
  <si>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</si>
  <si>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</si>
  <si>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</si>
  <si>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</si>
  <si>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</si>
  <si>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</si>
  <si>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</si>
  <si>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</si>
  <si>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</si>
  <si>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</si>
  <si>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</si>
  <si>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</si>
  <si>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</si>
  <si>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</si>
  <si>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</si>
  <si>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</si>
  <si>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</si>
  <si>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</si>
  <si>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</si>
  <si>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</si>
  <si>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</si>
  <si>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</si>
  <si>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</si>
  <si>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</si>
  <si>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</si>
  <si>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</si>
  <si>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</si>
  <si>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</si>
  <si>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</si>
  <si>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</si>
  <si>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</si>
  <si>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</si>
  <si>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</si>
  <si>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</si>
  <si>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</si>
  <si>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</si>
  <si>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</si>
  <si>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</si>
  <si>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</si>
  <si>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</si>
  <si>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</si>
  <si>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</si>
  <si>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</si>
  <si>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</si>
  <si>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</si>
  <si>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</si>
  <si>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</si>
  <si>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</si>
  <si>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</si>
  <si>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</si>
  <si>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</si>
  <si>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</si>
  <si>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</si>
  <si>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</si>
  <si>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</si>
  <si>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</si>
  <si>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</si>
  <si>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</si>
  <si>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</si>
  <si>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</si>
  <si>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</si>
  <si>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</si>
  <si>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</si>
  <si>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</si>
  <si>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</si>
  <si>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</si>
  <si>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</si>
  <si>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</si>
  <si>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</si>
  <si>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</si>
  <si>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</si>
  <si>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</si>
  <si>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</si>
  <si>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</si>
  <si>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</si>
  <si>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</si>
  <si>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</si>
  <si>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</si>
  <si>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</si>
  <si>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</si>
  <si>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</si>
  <si>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</si>
  <si>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</si>
  <si>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</si>
  <si>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</si>
  <si>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</si>
  <si>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</si>
  <si>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</si>
  <si>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</si>
  <si>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</si>
  <si>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</si>
  <si>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</si>
  <si>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</si>
  <si>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</si>
  <si>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</si>
  <si>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</si>
  <si>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</si>
  <si>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</si>
  <si>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</si>
  <si>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</si>
  <si>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</si>
  <si>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</si>
  <si>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</si>
  <si>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</si>
  <si>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</si>
  <si>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</si>
  <si>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</si>
  <si>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</si>
  <si>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</si>
  <si>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</si>
  <si>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</si>
  <si>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</si>
  <si>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</si>
  <si>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</si>
  <si>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</si>
  <si>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</si>
  <si>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</si>
  <si>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</si>
  <si>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</si>
  <si>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</si>
  <si>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</si>
  <si>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</si>
  <si>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</si>
  <si>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</si>
  <si>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</si>
  <si>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</si>
  <si>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</si>
  <si>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</si>
  <si>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</si>
  <si>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</si>
  <si>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</si>
  <si>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</si>
  <si>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</si>
  <si>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</si>
  <si>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</si>
  <si>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</si>
  <si>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</si>
  <si>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</si>
  <si>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</si>
  <si>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</si>
  <si>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</si>
  <si>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</si>
  <si>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</si>
  <si>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</si>
  <si>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</si>
  <si>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</si>
  <si>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</si>
  <si>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</si>
  <si>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</si>
  <si>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</si>
  <si>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</si>
  <si>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</si>
  <si>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</si>
  <si>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</si>
  <si>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</si>
  <si>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</si>
  <si>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</si>
  <si>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</si>
  <si>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</si>
  <si>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</si>
  <si>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</si>
  <si>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</si>
  <si>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</si>
  <si>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</si>
  <si>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</si>
  <si>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</si>
  <si>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</si>
  <si>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</si>
  <si>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</si>
  <si>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</si>
  <si>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</si>
  <si>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</si>
  <si>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</si>
  <si>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</si>
  <si>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</si>
  <si>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</si>
  <si>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</si>
  <si>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</si>
  <si>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</si>
  <si>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</si>
  <si>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</si>
  <si>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</si>
  <si>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</si>
  <si>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</si>
  <si>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</si>
  <si>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</si>
  <si>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</si>
  <si>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</si>
  <si>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</si>
  <si>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</si>
  <si>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</si>
  <si>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</si>
  <si>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</si>
  <si>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</si>
  <si>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</si>
  <si>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</si>
  <si>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</si>
  <si>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</si>
  <si>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</si>
  <si>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</si>
  <si>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</si>
  <si>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</si>
  <si>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</si>
  <si>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</si>
  <si>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</si>
  <si>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</si>
  <si>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</si>
  <si>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</si>
  <si>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</si>
  <si>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</si>
  <si>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</si>
  <si>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</si>
  <si>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</si>
  <si>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</si>
  <si>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</si>
  <si>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</si>
  <si>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</si>
  <si>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</si>
  <si>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</si>
  <si>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</si>
  <si>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</si>
  <si>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</si>
  <si>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</si>
  <si>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</si>
  <si>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</si>
  <si>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</si>
  <si>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</si>
  <si>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</si>
  <si>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</si>
  <si>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</si>
  <si>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</si>
  <si>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</si>
  <si>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</si>
  <si>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</si>
  <si>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</si>
  <si>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</si>
  <si>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</si>
  <si>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</si>
  <si>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</si>
  <si>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</si>
  <si>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</si>
  <si>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</si>
  <si>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</si>
  <si>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</si>
  <si>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</si>
  <si>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</si>
  <si>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</si>
  <si>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</si>
  <si>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</si>
  <si>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</si>
  <si>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</si>
  <si>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</si>
  <si>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</si>
  <si>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</si>
  <si>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</si>
  <si>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</si>
  <si>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</si>
  <si>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</si>
  <si>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</si>
  <si>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</si>
  <si>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</si>
  <si>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</si>
  <si>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</si>
  <si>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</si>
  <si>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</si>
  <si>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</si>
  <si>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</si>
  <si>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</si>
  <si>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</si>
  <si>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</si>
  <si>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</si>
  <si>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</si>
  <si>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</si>
  <si>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</si>
  <si>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</si>
  <si>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</si>
  <si>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</si>
  <si>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</si>
  <si>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</si>
  <si>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</si>
  <si>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</si>
  <si>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</si>
  <si>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</si>
  <si>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</si>
  <si>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</si>
  <si>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</si>
  <si>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</si>
  <si>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</si>
  <si>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</si>
  <si>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</si>
  <si>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</si>
  <si>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</si>
  <si>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</si>
  <si>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</si>
  <si>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</si>
  <si>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</si>
  <si>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</si>
  <si>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</si>
  <si>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</si>
  <si>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</si>
  <si>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</si>
  <si>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</si>
  <si>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</si>
  <si>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</si>
  <si>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</si>
  <si>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</si>
  <si>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</si>
  <si>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</si>
  <si>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</si>
  <si>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</si>
  <si>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</si>
  <si>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</si>
  <si>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</si>
  <si>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</si>
  <si>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</si>
  <si>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</si>
  <si>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</si>
  <si>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</si>
  <si>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</si>
  <si>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</si>
  <si>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</si>
  <si>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</si>
  <si>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</si>
  <si>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</si>
  <si>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</si>
  <si>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</si>
  <si>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</si>
  <si>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</si>
  <si>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</si>
  <si>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</si>
  <si>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</si>
  <si>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</si>
  <si>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</si>
  <si>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</si>
  <si>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</si>
  <si>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</si>
  <si>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</si>
  <si>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</si>
  <si>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</si>
  <si>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</si>
  <si>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</si>
  <si>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</si>
  <si>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</si>
  <si>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</si>
  <si>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</si>
  <si>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</si>
  <si>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</si>
  <si>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</si>
  <si>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</si>
  <si>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</si>
  <si>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</si>
  <si>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</si>
  <si>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</si>
  <si>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</si>
  <si>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</si>
  <si>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</si>
  <si>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</si>
  <si>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</si>
  <si>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</si>
  <si>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</si>
  <si>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</si>
  <si>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</si>
  <si>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</si>
  <si>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</si>
  <si>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</si>
  <si>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</si>
  <si>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</si>
  <si>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</si>
  <si>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</si>
  <si>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</si>
  <si>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</si>
  <si>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</si>
  <si>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</si>
  <si>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</si>
  <si>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</si>
  <si>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</si>
  <si>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</si>
  <si>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</si>
  <si>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</si>
  <si>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</si>
  <si>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</si>
  <si>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</si>
  <si>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</si>
  <si>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</si>
  <si>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</si>
  <si>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</si>
  <si>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</si>
  <si>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</si>
  <si>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</si>
  <si>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</si>
  <si>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</si>
  <si>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</si>
  <si>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</si>
  <si>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</si>
  <si>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</si>
  <si>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</si>
  <si>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</si>
  <si>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</si>
  <si>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</si>
  <si>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</si>
  <si>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</si>
  <si>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</si>
  <si>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</si>
  <si>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</si>
  <si>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</si>
  <si>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</si>
  <si>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</si>
  <si>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</si>
  <si>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</si>
  <si>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</si>
  <si>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</si>
  <si>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</si>
  <si>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</si>
  <si>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</si>
  <si>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</si>
  <si>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</si>
  <si>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</si>
  <si>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</si>
  <si>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</si>
  <si>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</si>
  <si>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</si>
  <si>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</si>
  <si>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</si>
  <si>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</si>
  <si>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</si>
  <si>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</si>
  <si>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</si>
  <si>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</si>
  <si>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</si>
  <si>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</si>
  <si>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</si>
  <si>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</si>
  <si>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</si>
  <si>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</si>
  <si>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</si>
  <si>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</si>
  <si>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</si>
  <si>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</si>
  <si>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</si>
  <si>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</si>
  <si>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</si>
  <si>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</si>
  <si>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</si>
  <si>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</si>
  <si>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</si>
  <si>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</si>
  <si>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</si>
  <si>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</si>
  <si>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</si>
  <si>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</si>
  <si>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</si>
  <si>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</si>
  <si>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</si>
  <si>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</si>
  <si>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</si>
  <si>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</si>
  <si>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</si>
  <si>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</si>
  <si>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</si>
  <si>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</si>
  <si>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</si>
  <si>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</si>
  <si>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</si>
  <si>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</si>
  <si>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</si>
  <si>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</si>
  <si>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</si>
  <si>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</si>
  <si>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</si>
  <si>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</si>
  <si>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</si>
  <si>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</si>
  <si>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</si>
  <si>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</si>
  <si>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</si>
  <si>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</si>
  <si>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</si>
  <si>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</si>
  <si>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</si>
  <si>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</si>
  <si>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</si>
  <si>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</si>
  <si>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</si>
  <si>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</si>
  <si>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</si>
  <si>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</si>
  <si>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</si>
  <si>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</si>
  <si>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</si>
  <si>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</si>
  <si>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</si>
  <si>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</si>
  <si>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</si>
  <si>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</si>
  <si>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</si>
  <si>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</si>
  <si>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</si>
  <si>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</si>
  <si>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</si>
  <si>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</si>
  <si>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</si>
  <si>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</si>
  <si>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</si>
  <si>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</si>
  <si>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</si>
  <si>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</si>
  <si>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</si>
  <si>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</si>
  <si>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</si>
  <si>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</si>
  <si>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</si>
  <si>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</si>
  <si>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</si>
  <si>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</si>
  <si>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</si>
  <si>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</si>
  <si>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</si>
  <si>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</si>
  <si>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</si>
  <si>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</si>
  <si>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</si>
  <si>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</si>
  <si>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</si>
  <si>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</si>
  <si>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</si>
  <si>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</si>
  <si>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</si>
  <si>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</si>
  <si>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</si>
  <si>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</si>
  <si>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</si>
  <si>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</si>
  <si>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</si>
  <si>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</si>
  <si>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</si>
  <si>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</si>
  <si>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</si>
  <si>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</si>
  <si>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</si>
  <si>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</si>
  <si>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</si>
  <si>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</si>
  <si>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</si>
  <si>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</si>
  <si>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</si>
  <si>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</si>
  <si>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</si>
  <si>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</si>
  <si>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</si>
  <si>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</si>
  <si>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</si>
  <si>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</si>
  <si>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</si>
  <si>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</si>
  <si>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</si>
  <si>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</si>
  <si>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</si>
  <si>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</si>
  <si>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</si>
  <si>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</si>
  <si>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</si>
  <si>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</si>
  <si>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</si>
  <si>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</si>
  <si>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</si>
  <si>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</si>
  <si>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</si>
  <si>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</si>
  <si>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</si>
  <si>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</si>
  <si>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</si>
  <si>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</si>
  <si>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</si>
  <si>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</si>
  <si>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</si>
  <si>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</si>
  <si>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</si>
  <si>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</si>
  <si>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</si>
  <si>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</si>
  <si>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</si>
  <si>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</si>
  <si>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</si>
  <si>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</si>
  <si>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</si>
  <si>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</si>
  <si>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</si>
  <si>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</si>
  <si>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</si>
  <si>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</si>
  <si>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</si>
  <si>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</si>
  <si>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</si>
  <si>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</si>
  <si>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</si>
  <si>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</si>
  <si>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</si>
  <si>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</si>
  <si>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</si>
  <si>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</si>
  <si>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</si>
  <si>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</si>
  <si>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</si>
  <si>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</si>
  <si>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</si>
  <si>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</si>
  <si>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</si>
  <si>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</si>
  <si>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</si>
  <si>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</si>
  <si>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</si>
  <si>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</si>
  <si>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</si>
  <si>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</si>
  <si>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</si>
  <si>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</si>
  <si>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</si>
  <si>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</si>
  <si>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</si>
  <si>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</si>
  <si>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</si>
  <si>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</si>
  <si>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</si>
  <si>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</si>
  <si>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</si>
  <si>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</si>
  <si>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</si>
  <si>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</si>
  <si>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</si>
  <si>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</si>
  <si>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</si>
  <si>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</si>
  <si>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</si>
  <si>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</si>
  <si>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</si>
  <si>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</si>
  <si>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</si>
  <si>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</si>
  <si>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</si>
  <si>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</si>
  <si>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</si>
  <si>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</si>
  <si>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</si>
  <si>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</si>
  <si>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</si>
  <si>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</si>
  <si>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</si>
  <si>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</si>
  <si>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</si>
  <si>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</si>
  <si>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</si>
  <si>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</si>
  <si>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</si>
  <si>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</si>
  <si>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</si>
  <si>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</si>
  <si>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</si>
  <si>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</si>
  <si>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</si>
  <si>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</si>
  <si>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</si>
  <si>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</si>
  <si>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</si>
  <si>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</si>
  <si>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</si>
  <si>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</si>
  <si>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</si>
  <si>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</si>
  <si>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</si>
  <si>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</si>
  <si>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</si>
  <si>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</si>
  <si>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</si>
  <si>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</si>
  <si>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</si>
  <si>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</si>
  <si>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</si>
  <si>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</si>
  <si>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</si>
  <si>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</si>
  <si>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</si>
  <si>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</si>
  <si>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</si>
  <si>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</si>
  <si>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</si>
  <si>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</si>
  <si>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</si>
  <si>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</si>
  <si>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</si>
  <si>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</si>
  <si>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</si>
  <si>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</si>
  <si>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</si>
  <si>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</si>
  <si>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</si>
  <si>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</si>
  <si>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</si>
  <si>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</si>
  <si>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</si>
  <si>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</si>
  <si>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</si>
  <si>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</si>
  <si>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</si>
  <si>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</si>
  <si>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</si>
  <si>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</si>
  <si>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</si>
  <si>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</si>
  <si>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</si>
  <si>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</si>
  <si>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</si>
  <si>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</si>
  <si>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</si>
  <si>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</si>
  <si>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</si>
  <si>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</si>
  <si>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</si>
  <si>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</si>
  <si>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</si>
  <si>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</si>
  <si>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</si>
  <si>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</si>
  <si>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</si>
  <si>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</si>
  <si>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</si>
  <si>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</si>
  <si>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</si>
  <si>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</si>
  <si>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</si>
  <si>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</si>
  <si>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</si>
  <si>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</si>
  <si>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</si>
  <si>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</si>
  <si>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</si>
  <si>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</si>
  <si>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</si>
  <si>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</si>
  <si>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</si>
  <si>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</si>
  <si>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</si>
  <si>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</si>
  <si>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</si>
  <si>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</si>
  <si>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</si>
  <si>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</si>
  <si>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</si>
  <si>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</si>
  <si>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</si>
  <si>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</si>
  <si>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</si>
  <si>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</si>
  <si>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</si>
  <si>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</si>
  <si>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</si>
  <si>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</si>
  <si>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</si>
  <si>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</si>
  <si>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</si>
  <si>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</si>
  <si>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</si>
  <si>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</si>
  <si>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</si>
  <si>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</si>
  <si>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</si>
  <si>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</si>
  <si>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</si>
  <si>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</si>
  <si>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</si>
  <si>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</si>
  <si>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</si>
  <si>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</si>
  <si>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</si>
  <si>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</si>
  <si>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</si>
  <si>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</si>
  <si>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</si>
  <si>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</si>
  <si>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</si>
  <si>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</si>
  <si>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</si>
  <si>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</si>
  <si>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</si>
  <si>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</si>
  <si>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</si>
  <si>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</si>
  <si>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</si>
  <si>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</si>
  <si>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</si>
  <si>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</si>
  <si>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</si>
  <si>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</si>
  <si>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</si>
  <si>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</si>
  <si>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</si>
  <si>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</si>
  <si>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</si>
  <si>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</si>
  <si>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</si>
  <si>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</si>
  <si>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</si>
  <si>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</si>
  <si>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</si>
  <si>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</si>
  <si>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</si>
  <si>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</si>
  <si>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</si>
  <si>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</si>
  <si>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</si>
  <si>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</si>
  <si>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</si>
  <si>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</si>
  <si>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</si>
  <si>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</si>
  <si>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</si>
  <si>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</si>
  <si>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</si>
  <si>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</si>
  <si>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</si>
  <si>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</si>
  <si>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</si>
  <si>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</si>
  <si>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</si>
  <si>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</si>
  <si>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</si>
  <si>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</si>
  <si>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</si>
  <si>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</si>
  <si>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</si>
  <si>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</si>
  <si>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</si>
  <si>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</si>
  <si>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</si>
  <si>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</si>
  <si>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</si>
  <si>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</si>
  <si>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</si>
  <si>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</si>
  <si>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</si>
  <si>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</si>
  <si>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</si>
  <si>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</si>
  <si>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</si>
  <si>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</si>
  <si>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</si>
  <si>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</si>
  <si>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</si>
  <si>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</si>
  <si>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</si>
  <si>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</si>
  <si>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</si>
  <si>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</si>
  <si>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</si>
  <si>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</si>
  <si>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</si>
  <si>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</si>
  <si>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</si>
  <si>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</si>
  <si>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</si>
  <si>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</si>
  <si>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</si>
  <si>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</si>
  <si>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</si>
  <si>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</si>
  <si>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</si>
  <si>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</si>
  <si>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</si>
  <si>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</si>
  <si>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</si>
  <si>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</si>
  <si>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</si>
  <si>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</si>
  <si>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</si>
  <si>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</si>
  <si>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</si>
  <si>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</si>
  <si>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</si>
  <si>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</si>
  <si>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</si>
  <si>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</si>
  <si>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</si>
  <si>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</si>
  <si>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</si>
  <si>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</si>
  <si>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</si>
  <si>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</si>
  <si>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</si>
  <si>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</si>
  <si>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</si>
  <si>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</si>
  <si>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</si>
  <si>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</si>
  <si>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</si>
  <si>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</si>
  <si>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</si>
  <si>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</si>
  <si>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</si>
  <si>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</si>
  <si>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</si>
  <si>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</si>
  <si>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</si>
  <si>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</si>
  <si>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</si>
  <si>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</si>
  <si>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</si>
  <si>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</si>
  <si>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</si>
  <si>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</si>
  <si>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</si>
  <si>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</si>
  <si>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</si>
  <si>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</si>
  <si>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</si>
  <si>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</si>
  <si>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</si>
  <si>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</si>
  <si>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</si>
  <si>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</si>
  <si>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</si>
  <si>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</si>
  <si>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</si>
  <si>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</si>
  <si>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</si>
  <si>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</si>
  <si>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</si>
  <si>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</si>
  <si>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</si>
  <si>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</si>
  <si>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</si>
  <si>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</si>
  <si>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</si>
  <si>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</si>
  <si>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</si>
  <si>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</si>
  <si>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</si>
  <si>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</si>
  <si>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</si>
  <si>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</si>
  <si>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</si>
  <si>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</si>
  <si>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</si>
  <si>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</si>
  <si>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</si>
  <si>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</si>
  <si>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</si>
  <si>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</si>
  <si>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</si>
  <si>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</si>
  <si>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</si>
  <si>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</si>
  <si>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</si>
  <si>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</si>
  <si>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</si>
  <si>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</si>
  <si>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</si>
  <si>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</si>
  <si>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</si>
  <si>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</si>
  <si>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</si>
  <si>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</si>
  <si>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</si>
  <si>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</si>
  <si>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</si>
  <si>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</si>
  <si>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</si>
  <si>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</si>
  <si>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</si>
  <si>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</si>
  <si>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</si>
  <si>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</si>
  <si>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</si>
  <si>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</si>
  <si>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</si>
  <si>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</si>
  <si>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</si>
  <si>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</si>
  <si>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</si>
  <si>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</si>
  <si>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</si>
  <si>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</si>
  <si>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</si>
  <si>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</si>
  <si>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</si>
  <si>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</si>
  <si>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</si>
  <si>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</si>
  <si>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</si>
  <si>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</si>
  <si>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</si>
  <si>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</si>
  <si>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</si>
  <si>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</si>
  <si>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</si>
  <si>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</si>
  <si>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</si>
  <si>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</si>
  <si>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</si>
  <si>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</si>
  <si>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</si>
  <si>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</si>
  <si>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</si>
  <si>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</si>
  <si>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</si>
  <si>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</si>
  <si>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</si>
  <si>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</si>
  <si>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</si>
  <si>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</si>
  <si>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</si>
  <si>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</si>
  <si>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</si>
  <si>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</si>
  <si>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</si>
  <si>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</si>
  <si>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</si>
  <si>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</si>
  <si>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</si>
  <si>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</si>
  <si>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</si>
  <si>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</si>
  <si>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</si>
  <si>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</si>
  <si>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</si>
  <si>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</si>
  <si>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</si>
  <si>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</si>
  <si>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</si>
  <si>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</si>
  <si>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</si>
  <si>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</si>
  <si>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</si>
  <si>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</si>
  <si>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</si>
  <si>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</si>
  <si>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</si>
  <si>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</si>
  <si>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</si>
  <si>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</si>
  <si>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</si>
  <si>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</si>
  <si>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</si>
  <si>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</si>
  <si>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</si>
  <si>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</si>
  <si>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</si>
  <si>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</si>
  <si>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</si>
  <si>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</si>
  <si>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</si>
  <si>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</si>
  <si>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</si>
  <si>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</si>
  <si>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</si>
  <si>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</si>
  <si>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</si>
  <si>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</si>
  <si>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</si>
  <si>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</si>
  <si>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</si>
  <si>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</si>
  <si>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</si>
  <si>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</si>
  <si>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</si>
  <si>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</si>
  <si>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</si>
  <si>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</si>
  <si>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</si>
  <si>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</si>
  <si>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</si>
  <si>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</si>
  <si>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</si>
  <si>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</si>
  <si>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</si>
  <si>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</si>
  <si>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</si>
  <si>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</si>
  <si>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</si>
  <si>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</si>
  <si>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</si>
  <si>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</si>
  <si>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</si>
  <si>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</si>
  <si>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</si>
  <si>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</si>
  <si>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</si>
  <si>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</si>
  <si>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</si>
  <si>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</si>
  <si>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</si>
  <si>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</si>
  <si>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</si>
  <si>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</si>
  <si>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</si>
  <si>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</si>
  <si>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</si>
  <si>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</si>
  <si>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</si>
  <si>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</si>
  <si>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</si>
  <si>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</si>
  <si>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</si>
  <si>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</si>
  <si>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</si>
  <si>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</si>
  <si>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</si>
  <si>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</si>
  <si>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</si>
  <si>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</si>
  <si>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</si>
  <si>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</si>
  <si>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</si>
  <si>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</si>
  <si>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</si>
  <si>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</si>
  <si>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</si>
  <si>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</si>
  <si>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</si>
  <si>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</si>
  <si>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</si>
  <si>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</si>
  <si>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</si>
  <si>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</si>
  <si>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</si>
  <si>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</si>
  <si>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</si>
  <si>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</si>
  <si>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</si>
  <si>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</si>
  <si>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</si>
  <si>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</si>
  <si>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</si>
  <si>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</si>
  <si>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</si>
  <si>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</si>
  <si>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</si>
  <si>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</si>
  <si>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</si>
  <si>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</si>
  <si>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</si>
  <si>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</si>
  <si>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</si>
  <si>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</si>
  <si>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</si>
  <si>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</si>
  <si>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</si>
  <si>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</si>
  <si>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</si>
  <si>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</si>
  <si>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</si>
  <si>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</si>
  <si>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</si>
  <si>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</si>
  <si>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</si>
  <si>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</si>
  <si>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</si>
  <si>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</si>
  <si>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</si>
  <si>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</si>
  <si>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</si>
  <si>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</si>
  <si>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</si>
  <si>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</si>
  <si>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</si>
  <si>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</si>
  <si>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</si>
  <si>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</si>
  <si>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</si>
  <si>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</si>
  <si>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</si>
  <si>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</si>
  <si>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</si>
  <si>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</si>
  <si>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</si>
  <si>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</si>
  <si>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</si>
  <si>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</si>
  <si>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</si>
  <si>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</si>
  <si>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</si>
  <si>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</si>
  <si>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</si>
  <si>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</si>
  <si>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</si>
  <si>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</si>
  <si>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</si>
  <si>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</si>
  <si>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</si>
  <si>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</si>
  <si>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</si>
  <si>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</si>
  <si>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</si>
  <si>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</si>
  <si>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</si>
  <si>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</si>
  <si>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</si>
  <si>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</si>
  <si>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</si>
  <si>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</si>
  <si>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</si>
  <si>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</si>
  <si>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</si>
  <si>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</si>
  <si>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</si>
  <si>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</si>
  <si>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</si>
  <si>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</si>
  <si>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</si>
  <si>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</si>
  <si>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</si>
  <si>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</si>
  <si>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</si>
  <si>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</si>
  <si>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</si>
  <si>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</si>
  <si>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</si>
  <si>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</si>
  <si>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</si>
  <si>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</si>
  <si>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</si>
  <si>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</si>
  <si>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</si>
  <si>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</si>
  <si>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</si>
  <si>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</si>
  <si>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</si>
  <si>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</si>
  <si>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</si>
  <si>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</si>
  <si>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</si>
  <si>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</si>
  <si>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</si>
  <si>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</si>
  <si>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</si>
  <si>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</si>
  <si>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</si>
  <si>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</si>
  <si>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</si>
  <si>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</si>
  <si>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</si>
  <si>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</si>
  <si>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</si>
  <si>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</si>
  <si>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</si>
  <si>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</si>
  <si>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</si>
  <si>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</si>
  <si>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</si>
  <si>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</si>
  <si>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</si>
  <si>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</si>
  <si>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</si>
  <si>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</si>
  <si>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</si>
  <si>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</si>
  <si>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</si>
  <si>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</si>
  <si>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</si>
  <si>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</si>
  <si>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</si>
  <si>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</si>
  <si>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</si>
  <si>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</si>
  <si>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</si>
  <si>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</si>
  <si>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</si>
  <si>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</si>
  <si>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</si>
  <si>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</si>
  <si>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</si>
  <si>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</si>
  <si>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</si>
  <si>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</si>
  <si>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</si>
  <si>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</si>
  <si>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</si>
  <si>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</si>
  <si>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</si>
  <si>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</si>
  <si>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</si>
  <si>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</si>
  <si>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</si>
  <si>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</si>
  <si>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</si>
  <si>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</si>
  <si>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</si>
  <si>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</si>
  <si>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</si>
  <si>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</si>
  <si>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</si>
  <si>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</si>
  <si>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</si>
  <si>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</si>
  <si>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</si>
  <si>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</si>
  <si>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</si>
  <si>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</si>
  <si>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</si>
  <si>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</si>
  <si>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</si>
  <si>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</si>
  <si>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</si>
  <si>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</si>
  <si>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</si>
  <si>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</si>
  <si>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</si>
  <si>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</si>
  <si>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</si>
  <si>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</si>
  <si>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</si>
  <si>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</si>
  <si>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</si>
  <si>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</si>
  <si>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</si>
  <si>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</si>
  <si>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</si>
  <si>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</si>
  <si>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</si>
  <si>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</si>
  <si>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</si>
  <si>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</si>
  <si>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</si>
  <si>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</si>
  <si>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</si>
  <si>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</si>
  <si>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</si>
  <si>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</si>
  <si>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</si>
  <si>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</si>
  <si>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</si>
  <si>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</si>
  <si>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</si>
  <si>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</si>
  <si>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</si>
  <si>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</si>
  <si>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</si>
  <si>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</si>
  <si>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</si>
  <si>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</si>
  <si>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</si>
  <si>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</si>
  <si>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</si>
  <si>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</si>
  <si>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</si>
  <si>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</si>
  <si>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</si>
  <si>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</si>
  <si>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</si>
  <si>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</si>
  <si>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</si>
  <si>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</si>
  <si>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</si>
  <si>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</si>
  <si>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</si>
  <si>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</si>
  <si>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</si>
  <si>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</si>
  <si>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</si>
  <si>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</si>
  <si>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</si>
  <si>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</si>
  <si>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</si>
  <si>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</si>
  <si>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</si>
  <si>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</si>
  <si>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</si>
  <si>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</si>
  <si>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</si>
  <si>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</si>
  <si>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</si>
  <si>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</si>
  <si>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</si>
  <si>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</si>
  <si>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</si>
  <si>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</si>
  <si>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</si>
  <si>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</si>
  <si>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</si>
  <si>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</si>
  <si>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</si>
  <si>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</si>
  <si>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</si>
  <si>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</si>
  <si>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</si>
  <si>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</si>
  <si>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</si>
  <si>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</si>
  <si>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</si>
  <si>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</si>
  <si>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</si>
  <si>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</si>
  <si>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</si>
  <si>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</si>
  <si>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</si>
  <si>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</si>
  <si>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</si>
  <si>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</si>
  <si>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</si>
  <si>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</si>
  <si>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</si>
  <si>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</si>
  <si>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</si>
  <si>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</si>
  <si>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</si>
  <si>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</si>
  <si>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</si>
  <si>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</si>
  <si>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</si>
  <si>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</si>
  <si>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</si>
  <si>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</si>
  <si>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</si>
  <si>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</si>
  <si>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</si>
  <si>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</si>
  <si>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</si>
  <si>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</si>
  <si>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</si>
  <si>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</si>
  <si>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</si>
  <si>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</si>
  <si>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</si>
  <si>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</si>
  <si>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</si>
  <si>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</si>
  <si>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</si>
  <si>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</si>
  <si>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</si>
  <si>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</si>
  <si>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</si>
  <si>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</si>
  <si>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</si>
  <si>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</si>
  <si>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</si>
  <si>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</si>
  <si>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</si>
  <si>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</si>
  <si>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</si>
  <si>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</si>
  <si>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</si>
  <si>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</si>
  <si>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</si>
  <si>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</si>
  <si>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</si>
  <si>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</si>
  <si>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</si>
  <si>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</si>
  <si>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</si>
  <si>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</si>
  <si>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</si>
  <si>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</si>
  <si>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</si>
  <si>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</si>
  <si>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</si>
  <si>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</si>
  <si>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</si>
  <si>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</si>
  <si>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</si>
  <si>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</si>
  <si>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</si>
  <si>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</si>
  <si>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</si>
  <si>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</si>
  <si>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</si>
  <si>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</si>
  <si>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</si>
  <si>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</si>
  <si>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</si>
  <si>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</si>
  <si>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</si>
  <si>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</si>
  <si>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</si>
  <si>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</si>
  <si>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</si>
  <si>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</si>
  <si>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</si>
  <si>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</si>
  <si>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</si>
  <si>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</si>
  <si>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</si>
  <si>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</si>
  <si>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</si>
  <si>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</si>
  <si>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</si>
  <si>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</si>
  <si>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</si>
  <si>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</si>
  <si>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</si>
  <si>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</si>
  <si>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</si>
  <si>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</si>
  <si>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</si>
  <si>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</si>
  <si>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</si>
  <si>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</si>
  <si>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</si>
  <si>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</si>
  <si>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</si>
  <si>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</si>
  <si>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</si>
  <si>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</si>
  <si>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</si>
  <si>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</si>
  <si>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</si>
  <si>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</si>
  <si>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</si>
  <si>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</si>
  <si>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</si>
  <si>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</si>
  <si>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</si>
  <si>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</si>
  <si>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</si>
  <si>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</si>
  <si>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</si>
  <si>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</si>
  <si>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</si>
  <si>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</si>
  <si>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</si>
  <si>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</si>
  <si>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</si>
  <si>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</si>
  <si>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</si>
  <si>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</si>
  <si>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</si>
  <si>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</si>
  <si>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</si>
  <si>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</si>
  <si>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</si>
  <si>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</si>
  <si>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</si>
  <si>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</si>
  <si>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</si>
  <si>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</si>
  <si>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</si>
  <si>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</si>
  <si>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</si>
  <si>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</si>
  <si>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</si>
  <si>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</si>
  <si>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</si>
  <si>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</si>
  <si>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</si>
  <si>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</si>
  <si>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</si>
  <si>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</si>
  <si>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</si>
  <si>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</si>
  <si>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</si>
  <si>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</si>
  <si>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</si>
  <si>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</si>
  <si>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</si>
  <si>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</si>
  <si>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</si>
  <si>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</si>
  <si>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</si>
  <si>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</si>
  <si>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</si>
  <si>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</si>
  <si>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</si>
  <si>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</si>
  <si>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</si>
  <si>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</si>
  <si>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</si>
  <si>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</si>
  <si>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</si>
  <si>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</si>
  <si>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</si>
  <si>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</si>
  <si>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</si>
  <si>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</si>
  <si>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</si>
  <si>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</si>
  <si>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</si>
  <si>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</si>
  <si>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</si>
  <si>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</si>
  <si>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</si>
  <si>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</si>
  <si>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</si>
  <si>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</si>
  <si>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</si>
  <si>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</si>
  <si>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</si>
  <si>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</si>
  <si>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</si>
  <si>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</si>
  <si>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</si>
  <si>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</si>
  <si>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</si>
  <si>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</si>
  <si>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</si>
  <si>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</si>
  <si>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</si>
  <si>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</si>
  <si>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</si>
  <si>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</si>
  <si>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</si>
  <si>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</si>
  <si>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</si>
  <si>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</si>
  <si>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</si>
  <si>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</si>
  <si>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</si>
  <si>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</si>
  <si>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</si>
  <si>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</si>
  <si>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</si>
  <si>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</si>
  <si>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</si>
  <si>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</si>
  <si>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</si>
  <si>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</si>
  <si>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</si>
  <si>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</si>
  <si>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</si>
  <si>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</si>
  <si>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</si>
  <si>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</si>
  <si>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</si>
  <si>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</si>
  <si>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</si>
  <si>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</si>
  <si>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</si>
  <si>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</si>
  <si>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</si>
  <si>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</si>
  <si>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</si>
  <si>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</si>
  <si>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</si>
  <si>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</si>
  <si>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</si>
  <si>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</si>
  <si>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</si>
  <si>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</si>
  <si>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</si>
  <si>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</si>
  <si>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</si>
  <si>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</si>
  <si>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</si>
  <si>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</si>
  <si>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</si>
  <si>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</si>
  <si>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</si>
  <si>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</si>
  <si>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</si>
  <si>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</si>
  <si>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</si>
  <si>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</si>
  <si>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</si>
  <si>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</si>
  <si>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</si>
  <si>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</si>
  <si>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</si>
  <si>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</si>
  <si>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</si>
  <si>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</si>
  <si>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</si>
  <si>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</si>
  <si>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</si>
  <si>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</si>
  <si>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</si>
  <si>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</si>
  <si>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</si>
  <si>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</si>
  <si>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</si>
  <si>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</si>
  <si>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</si>
  <si>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</si>
  <si>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</si>
  <si>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</si>
  <si>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</si>
  <si>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</si>
  <si>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</si>
  <si>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</si>
  <si>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</si>
  <si>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</si>
  <si>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</si>
  <si>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</si>
  <si>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</si>
  <si>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</si>
  <si>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</si>
  <si>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</si>
  <si>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</si>
  <si>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</si>
  <si>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</si>
  <si>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</si>
  <si>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</si>
  <si>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</si>
  <si>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</si>
  <si>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</si>
  <si>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</si>
  <si>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</si>
  <si>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</si>
  <si>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</si>
  <si>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</si>
  <si>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</si>
  <si>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</si>
  <si>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</si>
  <si>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</si>
  <si>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</si>
  <si>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</si>
  <si>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</si>
  <si>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</si>
  <si>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</si>
  <si>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</si>
  <si>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</si>
  <si>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</si>
  <si>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</si>
  <si>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</si>
  <si>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</si>
  <si>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</si>
  <si>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</si>
  <si>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</si>
  <si>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</si>
  <si>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</si>
  <si>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</si>
  <si>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</si>
  <si>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</si>
  <si>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</si>
  <si>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</si>
  <si>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</si>
  <si>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</si>
  <si>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</si>
  <si>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</si>
  <si>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</si>
  <si>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</si>
  <si>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</si>
  <si>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</si>
  <si>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</si>
  <si>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</si>
  <si>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</si>
  <si>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</si>
  <si>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</si>
  <si>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</si>
  <si>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</si>
  <si>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</si>
  <si>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</si>
  <si>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</si>
  <si>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</si>
  <si>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</si>
  <si>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</si>
  <si>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</si>
  <si>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</si>
  <si>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</si>
  <si>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</si>
  <si>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</si>
  <si>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</si>
  <si>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</si>
  <si>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</si>
  <si>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</si>
  <si>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</si>
  <si>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</si>
  <si>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</si>
  <si>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</si>
  <si>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</si>
  <si>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</si>
  <si>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</si>
  <si>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</si>
  <si>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</si>
  <si>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</si>
  <si>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</si>
  <si>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</si>
  <si>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</si>
  <si>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</si>
  <si>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</si>
  <si>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</si>
  <si>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</si>
  <si>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</si>
  <si>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</si>
  <si>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</si>
  <si>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</si>
  <si>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</si>
  <si>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</si>
  <si>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</si>
  <si>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</si>
  <si>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</si>
  <si>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</si>
  <si>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</si>
  <si>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</si>
  <si>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</si>
  <si>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</si>
  <si>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</si>
  <si>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</si>
  <si>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</si>
  <si>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</si>
  <si>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</si>
  <si>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</si>
  <si>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</si>
  <si>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</si>
  <si>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</si>
  <si>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</si>
  <si>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</si>
  <si>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</si>
  <si>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</si>
  <si>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</si>
  <si>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</si>
  <si>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</si>
  <si>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</si>
  <si>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</si>
  <si>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</si>
  <si>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</si>
  <si>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</si>
  <si>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</si>
  <si>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</si>
  <si>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</si>
  <si>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</si>
  <si>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</si>
  <si>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</si>
  <si>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</si>
  <si>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</si>
  <si>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</si>
  <si>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</si>
  <si>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</si>
  <si>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</si>
  <si>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</si>
  <si>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</si>
  <si>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</si>
  <si>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</si>
  <si>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</si>
  <si>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</si>
  <si>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</si>
  <si>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</si>
  <si>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</si>
  <si>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</si>
  <si>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</si>
  <si>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</si>
  <si>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</si>
  <si>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</si>
  <si>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</si>
  <si>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</si>
  <si>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</si>
  <si>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</si>
  <si>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</si>
  <si>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</si>
  <si>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</si>
  <si>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</si>
  <si>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</si>
  <si>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</si>
  <si>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</si>
  <si>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</si>
  <si>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</si>
  <si>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</si>
  <si>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</si>
  <si>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</si>
  <si>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</si>
  <si>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</si>
  <si>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</si>
  <si>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</si>
  <si>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</si>
  <si>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</si>
  <si>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</si>
  <si>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</si>
  <si>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</si>
  <si>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</si>
  <si>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</si>
  <si>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</si>
  <si>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</si>
  <si>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</si>
  <si>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</si>
  <si>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</si>
  <si>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</si>
  <si>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</si>
  <si>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</si>
  <si>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</si>
  <si>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</si>
  <si>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</si>
  <si>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</si>
  <si>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</si>
  <si>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</si>
  <si>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</si>
  <si>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</si>
  <si>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</si>
  <si>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</si>
  <si>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</si>
  <si>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</si>
  <si>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</si>
  <si>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</si>
  <si>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</si>
  <si>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</si>
  <si>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</si>
  <si>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</si>
  <si>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</si>
  <si>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</si>
  <si>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</si>
  <si>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</si>
  <si>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</si>
  <si>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</si>
  <si>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</si>
  <si>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</si>
  <si>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</si>
  <si>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</si>
  <si>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</si>
  <si>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</si>
  <si>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</si>
  <si>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</si>
  <si>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</si>
  <si>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</si>
  <si>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</si>
  <si>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</si>
  <si>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</si>
  <si>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</si>
  <si>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</si>
  <si>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</si>
  <si>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</si>
  <si>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</si>
  <si>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</si>
  <si>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</si>
  <si>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</si>
  <si>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</si>
  <si>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</si>
  <si>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</si>
  <si>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</si>
  <si>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</si>
  <si>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</si>
  <si>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</si>
  <si>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</si>
  <si>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</si>
  <si>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</si>
  <si>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</si>
  <si>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</si>
  <si>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</si>
  <si>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</si>
  <si>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</si>
  <si>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</si>
  <si>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</si>
  <si>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</si>
  <si>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</si>
  <si>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</si>
  <si>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</si>
  <si>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</si>
  <si>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</si>
  <si>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</si>
  <si>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</si>
  <si>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</si>
  <si>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</si>
  <si>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</si>
  <si>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</si>
  <si>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</si>
  <si>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</si>
  <si>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</si>
  <si>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</si>
  <si>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</si>
  <si>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</si>
  <si>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</si>
  <si>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</si>
  <si>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</si>
  <si>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</si>
  <si>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</si>
  <si>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</si>
  <si>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</si>
  <si>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</si>
  <si>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</si>
  <si>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</si>
  <si>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</si>
  <si>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</si>
  <si>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</si>
  <si>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</si>
  <si>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</si>
  <si>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</si>
  <si>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</si>
  <si>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</si>
  <si>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</si>
  <si>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</si>
  <si>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</si>
  <si>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</si>
  <si>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</si>
  <si>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</si>
  <si>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</si>
  <si>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</si>
  <si>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</si>
  <si>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</si>
  <si>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</si>
  <si>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</si>
  <si>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</si>
  <si>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</si>
  <si>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</si>
  <si>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</si>
  <si>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</si>
  <si>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</si>
  <si>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</si>
  <si>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</si>
  <si>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</si>
  <si>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</si>
  <si>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</si>
  <si>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</si>
  <si>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</si>
  <si>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</si>
  <si>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</si>
  <si>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</si>
  <si>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</si>
  <si>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</si>
  <si>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</si>
  <si>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</si>
  <si>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</si>
  <si>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</si>
  <si>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</si>
  <si>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</si>
  <si>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</si>
  <si>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</si>
  <si>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</si>
  <si>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</si>
  <si>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</si>
  <si>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</si>
  <si>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</si>
  <si>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</si>
  <si>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</si>
  <si>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</si>
  <si>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</si>
  <si>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</si>
  <si>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</si>
  <si>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</si>
  <si>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</si>
  <si>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</si>
  <si>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</si>
  <si>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</si>
  <si>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</si>
  <si>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</si>
  <si>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</si>
  <si>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</si>
  <si>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</si>
  <si>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</si>
  <si>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</si>
  <si>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</si>
  <si>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</si>
  <si>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</si>
  <si>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</si>
  <si>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</si>
  <si>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</si>
  <si>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</si>
  <si>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</si>
  <si>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</si>
  <si>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</si>
  <si>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</si>
  <si>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</si>
  <si>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</si>
  <si>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</si>
  <si>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</si>
  <si>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</si>
  <si>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</si>
  <si>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</si>
  <si>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</si>
  <si>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</si>
  <si>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</si>
  <si>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</si>
  <si>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</si>
  <si>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</si>
  <si>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</si>
  <si>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</si>
  <si>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</si>
  <si>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</si>
  <si>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</si>
  <si>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</si>
  <si>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</si>
  <si>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</si>
  <si>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</si>
  <si>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</si>
  <si>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</si>
  <si>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</si>
  <si>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</si>
  <si>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</si>
  <si>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</si>
  <si>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</si>
  <si>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</si>
  <si>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</si>
  <si>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</si>
  <si>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</si>
  <si>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</si>
  <si>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</si>
  <si>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</si>
  <si>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</si>
  <si>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</si>
  <si>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</si>
  <si>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</si>
  <si>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</si>
  <si>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</si>
  <si>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</si>
  <si>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</si>
  <si>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</si>
  <si>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</si>
  <si>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</si>
  <si>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</si>
  <si>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</si>
  <si>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</si>
  <si>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</si>
  <si>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</si>
  <si>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</si>
  <si>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</si>
  <si>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</si>
  <si>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</si>
  <si>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</si>
  <si>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</si>
  <si>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</si>
  <si>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</si>
  <si>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</si>
  <si>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</si>
  <si>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</si>
  <si>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</si>
  <si>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</si>
  <si>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</si>
  <si>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</si>
  <si>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</si>
  <si>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</si>
  <si>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</si>
  <si>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</si>
  <si>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</si>
  <si>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</si>
  <si>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</si>
  <si>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</si>
  <si>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</si>
  <si>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</si>
  <si>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</si>
  <si>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</si>
  <si>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</si>
  <si>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</si>
  <si>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</si>
  <si>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</si>
  <si>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</si>
  <si>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</si>
  <si>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</si>
  <si>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</si>
  <si>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</si>
  <si>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</si>
  <si>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</si>
  <si>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</si>
  <si>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</si>
  <si>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</si>
  <si>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</si>
  <si>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</si>
  <si>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</si>
  <si>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</si>
  <si>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</si>
  <si>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</si>
  <si>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</si>
  <si>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</si>
  <si>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</si>
  <si>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</si>
  <si>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</si>
  <si>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</si>
  <si>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</si>
  <si>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</si>
  <si>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</si>
  <si>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</si>
  <si>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</si>
  <si>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</si>
  <si>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</si>
  <si>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</si>
  <si>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</si>
  <si>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</si>
  <si>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</si>
  <si>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</si>
  <si>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</si>
  <si>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</si>
  <si>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</si>
  <si>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</si>
  <si>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</si>
  <si>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</si>
  <si>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</si>
  <si>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</si>
  <si>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</si>
  <si>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</si>
  <si>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</si>
  <si>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</si>
  <si>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</si>
  <si>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</si>
  <si>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</si>
  <si>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</si>
  <si>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</si>
  <si>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</si>
  <si>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</si>
  <si>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</si>
  <si>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</si>
  <si>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</si>
  <si>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</si>
  <si>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</si>
  <si>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</si>
  <si>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</si>
  <si>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</si>
  <si>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</si>
  <si>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</si>
  <si>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</si>
  <si>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</si>
  <si>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</si>
  <si>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</si>
  <si>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</si>
  <si>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</si>
  <si>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</si>
  <si>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</si>
  <si>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</si>
  <si>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</si>
  <si>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</si>
  <si>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</si>
  <si>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</si>
  <si>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</si>
  <si>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</si>
  <si>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</si>
  <si>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</si>
  <si>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</si>
  <si>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</si>
  <si>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</si>
  <si>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</si>
  <si>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</si>
  <si>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</si>
  <si>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</si>
  <si>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</si>
  <si>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</si>
  <si>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</si>
  <si>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</si>
  <si>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</si>
  <si>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</si>
  <si>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</si>
  <si>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</si>
  <si>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</si>
  <si>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</si>
  <si>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</si>
  <si>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</si>
  <si>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</si>
  <si>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</si>
  <si>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</si>
  <si>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</si>
  <si>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</si>
  <si>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</si>
  <si>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</si>
  <si>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</si>
  <si>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</si>
  <si>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</si>
  <si>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</si>
  <si>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</si>
  <si>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</si>
  <si>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</si>
  <si>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</si>
  <si>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</si>
  <si>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</si>
  <si>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</si>
  <si>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</si>
  <si>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</si>
  <si>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</si>
  <si>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</si>
  <si>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</si>
  <si>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</si>
  <si>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</si>
  <si>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</si>
  <si>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</si>
  <si>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</si>
  <si>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</si>
  <si>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</si>
  <si>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</si>
  <si>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</si>
  <si>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</si>
  <si>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</si>
  <si>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</si>
  <si>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</si>
  <si>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</si>
  <si>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</si>
  <si>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</si>
  <si>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</si>
  <si>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</si>
  <si>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</si>
  <si>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</si>
  <si>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</si>
  <si>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</si>
  <si>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</si>
  <si>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</si>
  <si>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</si>
  <si>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</si>
  <si>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</si>
  <si>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</si>
  <si>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</si>
  <si>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</si>
  <si>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</si>
  <si>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</si>
  <si>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</si>
  <si>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</si>
  <si>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</si>
  <si>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</si>
  <si>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</si>
  <si>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</si>
  <si>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</si>
  <si>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</si>
  <si>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</si>
  <si>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</si>
  <si>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</si>
  <si>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</si>
  <si>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</si>
  <si>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</si>
  <si>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</si>
  <si>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</si>
  <si>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</si>
  <si>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</si>
  <si>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</si>
  <si>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</si>
  <si>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</si>
  <si>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</si>
  <si>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</si>
  <si>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</si>
  <si>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</si>
  <si>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</si>
  <si>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</si>
  <si>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</si>
  <si>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</si>
  <si>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</si>
  <si>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</si>
  <si>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</si>
  <si>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</si>
  <si>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</si>
  <si>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</si>
  <si>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</si>
  <si>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</si>
  <si>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</si>
  <si>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</si>
  <si>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</si>
  <si>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</si>
  <si>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</si>
  <si>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</si>
  <si>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</si>
  <si>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</si>
  <si>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</si>
  <si>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</si>
  <si>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</si>
  <si>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</si>
  <si>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</si>
  <si>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</si>
  <si>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</si>
  <si>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</si>
  <si>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</si>
  <si>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</si>
  <si>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</si>
  <si>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</si>
  <si>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</si>
  <si>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</si>
  <si>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</si>
  <si>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</si>
  <si>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</si>
  <si>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</si>
  <si>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</si>
  <si>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</si>
  <si>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</si>
  <si>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</si>
  <si>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</si>
  <si>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</si>
  <si>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</si>
  <si>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</si>
  <si>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</si>
  <si>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</si>
  <si>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</si>
  <si>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</si>
  <si>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</si>
  <si>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</si>
  <si>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</si>
  <si>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</si>
  <si>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</si>
  <si>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</si>
  <si>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</si>
  <si>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</si>
  <si>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</si>
  <si>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</si>
  <si>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</si>
  <si>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</si>
  <si>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</si>
  <si>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</si>
  <si>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</si>
  <si>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</si>
  <si>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</si>
  <si>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</si>
  <si>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</si>
  <si>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</si>
  <si>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</si>
  <si>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</si>
  <si>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</si>
  <si>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</si>
  <si>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</si>
  <si>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</si>
  <si>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</si>
  <si>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</si>
  <si>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</si>
  <si>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</si>
  <si>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</si>
  <si>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</si>
  <si>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</si>
  <si>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</si>
  <si>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</si>
  <si>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</si>
  <si>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</si>
  <si>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</si>
  <si>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</si>
  <si>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</si>
  <si>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</si>
  <si>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</si>
  <si>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</si>
  <si>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</si>
  <si>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</si>
  <si>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</si>
  <si>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</si>
  <si>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</si>
  <si>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</si>
  <si>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</si>
  <si>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</si>
  <si>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</si>
  <si>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</si>
  <si>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</si>
  <si>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</si>
  <si>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</si>
  <si>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</si>
  <si>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</si>
  <si>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</si>
  <si>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</si>
  <si>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</si>
  <si>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</si>
  <si>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</si>
  <si>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</si>
  <si>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</si>
  <si>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</si>
  <si>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</si>
  <si>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</si>
  <si>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</si>
  <si>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</si>
  <si>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</si>
  <si>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</si>
  <si>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</si>
  <si>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</si>
  <si>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</si>
  <si>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</si>
  <si>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</si>
  <si>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</si>
  <si>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</si>
  <si>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</si>
  <si>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</si>
  <si>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</si>
  <si>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</si>
  <si>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</si>
  <si>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</si>
  <si>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</si>
  <si>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</si>
  <si>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</si>
  <si>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</si>
  <si>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</si>
  <si>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</si>
  <si>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</si>
  <si>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</si>
  <si>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</si>
  <si>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</si>
  <si>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</si>
  <si>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</si>
  <si>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</si>
  <si>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</si>
  <si>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</si>
  <si>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</si>
  <si>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</si>
  <si>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</si>
  <si>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</si>
  <si>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</si>
  <si>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</si>
  <si>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</si>
  <si>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</si>
  <si>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</si>
  <si>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</si>
  <si>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</si>
  <si>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</si>
  <si>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</si>
  <si>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</si>
  <si>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</si>
  <si>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</si>
  <si>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</si>
  <si>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</si>
  <si>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</si>
  <si>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</si>
  <si>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</si>
  <si>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</si>
  <si>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</si>
  <si>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</si>
  <si>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</si>
  <si>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</si>
  <si>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</si>
  <si>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</si>
  <si>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</si>
  <si>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</si>
  <si>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</si>
  <si>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</si>
  <si>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</si>
  <si>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</si>
  <si>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</si>
  <si>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</si>
  <si>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</si>
  <si>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</si>
  <si>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</si>
  <si>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</si>
  <si>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</si>
  <si>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</si>
  <si>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</si>
  <si>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</si>
  <si>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</si>
  <si>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</si>
  <si>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</si>
  <si>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</si>
  <si>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</si>
  <si>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</si>
  <si>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</si>
  <si>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</si>
  <si>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</si>
  <si>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</si>
  <si>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</si>
  <si>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</si>
  <si>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</si>
  <si>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</si>
  <si>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</si>
  <si>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</si>
  <si>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</si>
  <si>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</si>
  <si>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</si>
  <si>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</si>
  <si>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</si>
  <si>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</si>
  <si>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</si>
  <si>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</si>
  <si>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</si>
  <si>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</si>
  <si>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</si>
  <si>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</si>
  <si>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</si>
  <si>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</si>
  <si>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</si>
  <si>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</si>
  <si>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</si>
  <si>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</si>
  <si>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</si>
  <si>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</si>
  <si>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</si>
  <si>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</si>
  <si>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</si>
  <si>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</si>
  <si>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</si>
  <si>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</si>
  <si>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</si>
  <si>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</si>
  <si>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</si>
  <si>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</si>
  <si>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</si>
  <si>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</si>
  <si>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</si>
  <si>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</si>
  <si>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</si>
  <si>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</si>
  <si>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</si>
  <si>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</si>
  <si>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</si>
  <si>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</si>
  <si>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</si>
  <si>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</si>
  <si>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</si>
  <si>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</si>
  <si>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</si>
  <si>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</si>
  <si>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</si>
  <si>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</si>
  <si>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</si>
  <si>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</si>
  <si>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</si>
  <si>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</si>
  <si>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</si>
  <si>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</si>
  <si>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</si>
  <si>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</si>
  <si>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</si>
  <si>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</si>
  <si>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</si>
  <si>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</si>
  <si>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</si>
  <si>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</si>
  <si>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</si>
  <si>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</si>
  <si>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</si>
  <si>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</si>
  <si>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</si>
  <si>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</si>
  <si>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</si>
  <si>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</si>
  <si>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</si>
  <si>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</si>
  <si>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</si>
  <si>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</si>
  <si>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</si>
  <si>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</si>
  <si>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</si>
  <si>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</si>
  <si>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</si>
  <si>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</si>
  <si>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</si>
  <si>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</si>
  <si>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</si>
  <si>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</si>
  <si>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</si>
  <si>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</si>
  <si>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</si>
  <si>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</si>
  <si>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</si>
  <si>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</si>
  <si>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</si>
  <si>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</si>
  <si>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</si>
  <si>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</si>
  <si>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</si>
  <si>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</si>
  <si>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</si>
  <si>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</si>
  <si>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</si>
  <si>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</si>
  <si>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</si>
  <si>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</si>
  <si>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</si>
  <si>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</si>
  <si>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</si>
  <si>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</si>
  <si>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</si>
  <si>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</si>
  <si>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</si>
  <si>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</si>
  <si>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</si>
  <si>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</si>
  <si>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</si>
  <si>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</si>
  <si>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</si>
  <si>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</si>
  <si>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</si>
  <si>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</si>
  <si>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</si>
  <si>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</si>
  <si>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</si>
  <si>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</si>
  <si>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</si>
  <si>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</si>
  <si>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</si>
  <si>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</si>
  <si>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</si>
  <si>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</si>
  <si>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</si>
  <si>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</si>
  <si>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</si>
  <si>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</si>
  <si>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</si>
  <si>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</si>
  <si>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</si>
  <si>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</si>
  <si>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</si>
  <si>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</si>
  <si>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</si>
  <si>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</si>
  <si>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</si>
  <si>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</si>
  <si>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</si>
  <si>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</si>
  <si>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</si>
  <si>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</si>
  <si>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</si>
  <si>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</si>
  <si>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</si>
  <si>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</si>
  <si>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</si>
  <si>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</si>
  <si>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</si>
  <si>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</si>
  <si>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</si>
  <si>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</si>
  <si>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</si>
  <si>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</si>
  <si>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</si>
  <si>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</si>
  <si>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</si>
  <si>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</si>
  <si>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</si>
  <si>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</si>
  <si>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</si>
  <si>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</si>
  <si>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</si>
  <si>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</si>
  <si>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</si>
  <si>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</si>
  <si>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</si>
  <si>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</si>
  <si>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</si>
  <si>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</si>
  <si>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</si>
  <si>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</si>
  <si>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</si>
  <si>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</si>
  <si>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</si>
  <si>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</si>
  <si>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</si>
  <si>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</si>
  <si>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</si>
  <si>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</si>
  <si>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</si>
  <si>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</si>
  <si>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</si>
  <si>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</si>
  <si>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</si>
  <si>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</si>
  <si>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</si>
  <si>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</si>
  <si>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</si>
  <si>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</si>
  <si>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</si>
  <si>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</si>
  <si>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</si>
  <si>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</si>
  <si>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</si>
  <si>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</si>
  <si>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</si>
  <si>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</si>
  <si>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</si>
  <si>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</si>
  <si>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</si>
  <si>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</si>
  <si>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</si>
  <si>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</si>
  <si>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</si>
  <si>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</si>
  <si>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</si>
  <si>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</si>
  <si>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</si>
  <si>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</si>
  <si>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</si>
  <si>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</si>
  <si>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</si>
  <si>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</si>
  <si>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</si>
  <si>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</si>
  <si>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</si>
  <si>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</si>
  <si>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</si>
  <si>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</si>
  <si>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</si>
  <si>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</si>
  <si>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</si>
  <si>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</si>
  <si>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</si>
  <si>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</si>
  <si>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</si>
  <si>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</si>
  <si>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</si>
  <si>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</si>
  <si>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</si>
  <si>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</si>
  <si>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</si>
  <si>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</si>
  <si>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</si>
  <si>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</si>
  <si>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</si>
  <si>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</si>
  <si>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</si>
  <si>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</si>
  <si>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</si>
  <si>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</si>
  <si>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</si>
  <si>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</si>
  <si>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</si>
  <si>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</si>
  <si>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</si>
  <si>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</si>
  <si>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</si>
  <si>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</si>
  <si>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</si>
  <si>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</si>
  <si>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</si>
  <si>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</si>
  <si>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</si>
  <si>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</si>
  <si>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</si>
  <si>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</si>
  <si>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</si>
  <si>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</si>
  <si>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</si>
  <si>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</si>
  <si>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</si>
  <si>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</si>
  <si>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</si>
  <si>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</si>
  <si>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</si>
  <si>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</si>
  <si>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</si>
  <si>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</si>
  <si>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</si>
  <si>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</si>
  <si>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</si>
  <si>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</si>
  <si>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</si>
  <si>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</si>
  <si>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</si>
  <si>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</si>
  <si>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</si>
  <si>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</si>
  <si>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</si>
  <si>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</si>
  <si>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</si>
  <si>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</si>
  <si>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</si>
  <si>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</si>
  <si>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</si>
  <si>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</si>
  <si>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</si>
  <si>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</si>
  <si>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</si>
  <si>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</si>
  <si>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</si>
  <si>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</si>
  <si>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</si>
  <si>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</si>
  <si>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</si>
  <si>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</si>
  <si>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</si>
  <si>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</si>
  <si>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</si>
  <si>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</si>
  <si>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</si>
  <si>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</si>
  <si>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</si>
  <si>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</si>
  <si>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</si>
  <si>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</si>
  <si>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</si>
  <si>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</si>
  <si>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</si>
  <si>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</si>
  <si>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</si>
  <si>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</si>
  <si>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</si>
  <si>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</si>
  <si>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</si>
  <si>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</si>
  <si>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</si>
  <si>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</si>
  <si>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</si>
  <si>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</si>
  <si>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</si>
  <si>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</si>
  <si>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</si>
  <si>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</si>
  <si>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</si>
  <si>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</si>
  <si>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</si>
  <si>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</si>
  <si>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</si>
  <si>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</si>
  <si>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</si>
  <si>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</si>
  <si>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</si>
  <si>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</si>
  <si>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</si>
  <si>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</si>
  <si>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</si>
  <si>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</si>
  <si>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</si>
  <si>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</si>
  <si>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</si>
  <si>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</si>
  <si>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</si>
  <si>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</si>
  <si>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</si>
  <si>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</si>
  <si>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</si>
  <si>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</si>
  <si>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</si>
  <si>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</si>
  <si>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</si>
  <si>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</si>
  <si>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</si>
  <si>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</si>
  <si>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</si>
  <si>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</si>
  <si>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</si>
  <si>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</si>
  <si>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</si>
  <si>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</si>
  <si>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</si>
  <si>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</si>
  <si>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</si>
  <si>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</si>
  <si>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</si>
  <si>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</si>
  <si>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</si>
  <si>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</si>
  <si>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</si>
  <si>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</si>
  <si>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</si>
  <si>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</si>
  <si>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</si>
  <si>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</si>
  <si>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</si>
  <si>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</si>
  <si>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</si>
  <si>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</si>
  <si>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</si>
  <si>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</si>
  <si>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</si>
  <si>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</si>
  <si>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</si>
  <si>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</si>
  <si>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</si>
  <si>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</si>
  <si>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</si>
  <si>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</si>
  <si>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</si>
  <si>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</si>
  <si>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</si>
  <si>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</si>
  <si>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</si>
  <si>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</si>
  <si>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</si>
  <si>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</si>
  <si>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</si>
  <si>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</si>
  <si>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</si>
  <si>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</si>
  <si>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</si>
  <si>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</si>
  <si>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</si>
  <si>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</si>
  <si>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</si>
  <si>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</si>
  <si>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</si>
  <si>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</si>
  <si>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</si>
  <si>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</si>
  <si>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</si>
  <si>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</si>
  <si>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</si>
  <si>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</si>
  <si>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</si>
  <si>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</si>
  <si>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</si>
  <si>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</si>
  <si>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</si>
  <si>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</si>
  <si>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</si>
  <si>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</si>
  <si>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</si>
  <si>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</si>
  <si>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</si>
  <si>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</si>
  <si>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</si>
  <si>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</si>
  <si>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</si>
  <si>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</si>
  <si>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</si>
  <si>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</si>
  <si>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</si>
  <si>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</si>
  <si>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</si>
  <si>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</si>
  <si>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</si>
  <si>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</si>
  <si>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</si>
  <si>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</si>
  <si>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</si>
  <si>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</si>
  <si>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</si>
  <si>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</si>
  <si>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</si>
  <si>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</si>
  <si>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</si>
  <si>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</si>
  <si>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</si>
  <si>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</si>
  <si>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</si>
  <si>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</si>
  <si>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</si>
  <si>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</si>
  <si>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</si>
  <si>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</si>
  <si>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</si>
  <si>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</si>
  <si>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</si>
  <si>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</si>
  <si>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</si>
  <si>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</si>
  <si>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</si>
  <si>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</si>
  <si>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</si>
  <si>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</si>
  <si>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</si>
  <si>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</si>
  <si>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</si>
  <si>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</si>
  <si>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</si>
  <si>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</si>
  <si>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</si>
  <si>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</si>
  <si>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</si>
  <si>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</si>
  <si>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</si>
  <si>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</si>
  <si>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</si>
  <si>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</si>
  <si>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</si>
  <si>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</si>
  <si>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</si>
  <si>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</si>
  <si>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</si>
  <si>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</si>
  <si>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</si>
  <si>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</si>
  <si>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</si>
  <si>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</si>
  <si>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</si>
  <si>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</si>
  <si>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</si>
  <si>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</si>
  <si>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</si>
  <si>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</si>
  <si>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</si>
  <si>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</si>
  <si>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</si>
  <si>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</si>
  <si>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</si>
  <si>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</si>
  <si>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</si>
  <si>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</si>
  <si>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</si>
  <si>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</si>
  <si>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</si>
  <si>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</si>
  <si>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</si>
  <si>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</si>
  <si>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</si>
  <si>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</si>
  <si>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</si>
  <si>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</si>
  <si>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</si>
  <si>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</si>
  <si>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</si>
  <si>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</si>
  <si>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</si>
  <si>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</si>
  <si>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</si>
  <si>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</si>
  <si>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</si>
  <si>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</si>
  <si>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</si>
  <si>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</si>
  <si>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</si>
  <si>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</si>
  <si>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</si>
  <si>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</si>
  <si>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</si>
  <si>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</si>
  <si>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</si>
  <si>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</si>
  <si>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</si>
  <si>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</si>
  <si>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</si>
  <si>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</si>
  <si>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</si>
  <si>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</si>
  <si>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</si>
  <si>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</si>
  <si>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</si>
  <si>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</si>
  <si>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</si>
  <si>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</si>
  <si>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</si>
  <si>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</si>
  <si>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</si>
  <si>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</si>
  <si>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</si>
  <si>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</si>
  <si>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</si>
  <si>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</si>
  <si>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</si>
  <si>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</si>
  <si>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</si>
  <si>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</si>
  <si>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</si>
  <si>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</si>
  <si>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</si>
  <si>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</si>
  <si>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</si>
  <si>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</si>
  <si>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</si>
  <si>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</si>
  <si>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</si>
  <si>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</si>
  <si>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</si>
  <si>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</si>
  <si>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</si>
  <si>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</si>
  <si>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</si>
  <si>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</si>
  <si>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</si>
  <si>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</si>
  <si>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</si>
  <si>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</si>
  <si>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</si>
  <si>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</si>
  <si>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</si>
  <si>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</si>
  <si>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</si>
  <si>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</si>
  <si>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</si>
  <si>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</si>
  <si>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</si>
  <si>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</si>
  <si>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</si>
  <si>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</si>
  <si>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</si>
  <si>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</si>
  <si>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</si>
  <si>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</si>
  <si>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</si>
  <si>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</si>
  <si>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</si>
  <si>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</si>
  <si>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</si>
  <si>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</si>
  <si>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</si>
  <si>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</si>
  <si>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</si>
  <si>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</si>
  <si>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</si>
  <si>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</si>
  <si>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</si>
  <si>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</si>
  <si>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</si>
  <si>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</si>
  <si>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</si>
  <si>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</si>
  <si>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</si>
  <si>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</si>
  <si>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</si>
  <si>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</si>
  <si>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</si>
  <si>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</si>
  <si>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</si>
  <si>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</si>
  <si>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</si>
  <si>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</si>
  <si>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</si>
  <si>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</si>
  <si>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</si>
  <si>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</si>
  <si>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</si>
  <si>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</si>
  <si>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</si>
  <si>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</si>
  <si>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</si>
  <si>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</si>
  <si>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</si>
  <si>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</si>
  <si>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</si>
  <si>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</si>
  <si>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</si>
  <si>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</si>
  <si>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</si>
  <si>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</si>
  <si>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</si>
  <si>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</si>
  <si>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</si>
  <si>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</si>
  <si>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</si>
  <si>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</si>
  <si>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</si>
  <si>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</si>
  <si>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</si>
  <si>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</si>
  <si>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</si>
  <si>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</si>
  <si>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</si>
  <si>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</si>
  <si>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</si>
  <si>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</si>
  <si>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</si>
  <si>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</si>
  <si>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</si>
  <si>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</si>
  <si>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</si>
  <si>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</si>
  <si>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</si>
  <si>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</si>
  <si>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</si>
  <si>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</si>
  <si>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</si>
  <si>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</si>
  <si>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</si>
  <si>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</si>
  <si>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</si>
  <si>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</si>
  <si>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</si>
  <si>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</si>
  <si>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</si>
  <si>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</si>
  <si>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</si>
  <si>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</si>
  <si>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</si>
  <si>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</si>
  <si>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</si>
  <si>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</si>
  <si>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</si>
  <si>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</si>
  <si>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</si>
  <si>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</si>
  <si>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</si>
  <si>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</si>
  <si>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</si>
  <si>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</si>
  <si>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</si>
  <si>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</si>
  <si>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</si>
  <si>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</si>
  <si>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</si>
  <si>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</si>
  <si>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</si>
  <si>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</si>
  <si>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</si>
  <si>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</si>
  <si>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</si>
  <si>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</si>
  <si>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</si>
  <si>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</si>
  <si>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</si>
  <si>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</si>
  <si>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</si>
  <si>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</si>
  <si>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</si>
  <si>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</si>
  <si>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</si>
  <si>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</si>
  <si>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</si>
  <si>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</si>
  <si>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</si>
  <si>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</si>
  <si>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</si>
  <si>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</si>
  <si>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</si>
  <si>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</si>
  <si>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</si>
  <si>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</si>
  <si>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</si>
  <si>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</si>
  <si>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</si>
  <si>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</si>
  <si>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</si>
  <si>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</si>
  <si>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</si>
  <si>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</si>
  <si>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</si>
  <si>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</si>
  <si>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</si>
  <si>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</si>
  <si>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</si>
  <si>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</si>
  <si>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</si>
  <si>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</si>
  <si>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</si>
  <si>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</si>
  <si>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</si>
  <si>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</si>
  <si>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</si>
  <si>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</si>
  <si>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</si>
  <si>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</si>
  <si>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</si>
  <si>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</si>
  <si>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</si>
  <si>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</si>
  <si>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</si>
  <si>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</si>
  <si>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</si>
  <si>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</si>
  <si>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</si>
  <si>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</si>
  <si>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</si>
  <si>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</si>
  <si>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</si>
  <si>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</si>
  <si>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</si>
  <si>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</si>
  <si>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</si>
  <si>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</si>
  <si>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</si>
  <si>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</si>
  <si>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</si>
  <si>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</si>
  <si>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</si>
  <si>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</si>
  <si>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</si>
  <si>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</si>
  <si>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</si>
  <si>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</si>
  <si>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</si>
  <si>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</si>
  <si>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</si>
  <si>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</si>
  <si>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</si>
  <si>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</si>
  <si>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</si>
  <si>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</si>
  <si>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</si>
  <si>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</si>
  <si>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</si>
  <si>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</si>
  <si>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</si>
  <si>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</si>
  <si>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</si>
  <si>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</si>
  <si>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</si>
  <si>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</si>
  <si>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</si>
  <si>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</si>
  <si>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</si>
  <si>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</si>
  <si>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</si>
  <si>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</si>
  <si>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</si>
  <si>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</si>
  <si>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</si>
  <si>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</si>
  <si>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</si>
  <si>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</si>
  <si>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</si>
  <si>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</si>
  <si>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</si>
  <si>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</si>
  <si>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</si>
  <si>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</si>
  <si>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</si>
  <si>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</si>
  <si>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</si>
  <si>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</si>
  <si>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</si>
  <si>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</si>
  <si>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</si>
  <si>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</si>
  <si>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</si>
  <si>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</si>
  <si>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</si>
  <si>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</si>
  <si>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</si>
  <si>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</si>
  <si>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</si>
  <si>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</si>
  <si>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</si>
  <si>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</si>
  <si>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</si>
  <si>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</si>
  <si>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</si>
  <si>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</si>
  <si>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</si>
  <si>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</si>
  <si>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</si>
  <si>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</si>
  <si>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</si>
  <si>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</si>
  <si>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</si>
  <si>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</si>
  <si>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</si>
  <si>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</si>
  <si>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</si>
  <si>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</si>
  <si>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</si>
  <si>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</si>
  <si>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</si>
  <si>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</si>
  <si>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</si>
  <si>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</si>
  <si>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</si>
  <si>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</si>
  <si>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</si>
  <si>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</si>
  <si>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</si>
  <si>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</si>
  <si>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</si>
  <si>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</si>
  <si>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</si>
  <si>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</si>
  <si>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</si>
  <si>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</si>
  <si>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</si>
  <si>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</si>
  <si>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</si>
  <si>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</si>
  <si>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</si>
  <si>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</si>
  <si>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</si>
  <si>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</si>
  <si>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</si>
  <si>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</si>
  <si>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</si>
  <si>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</si>
  <si>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</si>
  <si>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</si>
  <si>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</si>
  <si>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</si>
  <si>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</si>
  <si>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</si>
  <si>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</si>
  <si>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</si>
  <si>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</si>
  <si>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</si>
  <si>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</si>
  <si>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</si>
  <si>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</si>
  <si>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</si>
  <si>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</si>
  <si>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</si>
  <si>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</si>
  <si>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</si>
  <si>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</si>
  <si>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</si>
  <si>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</si>
  <si>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</si>
  <si>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</si>
  <si>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</si>
  <si>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</si>
  <si>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</si>
  <si>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</si>
  <si>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</si>
  <si>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</si>
  <si>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</si>
  <si>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</si>
  <si>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</si>
  <si>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</si>
  <si>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</si>
  <si>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</si>
  <si>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</si>
  <si>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</si>
  <si>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</si>
  <si>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</si>
  <si>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</si>
  <si>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</si>
  <si>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</si>
  <si>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</si>
  <si>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</si>
  <si>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</si>
  <si>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</si>
  <si>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</si>
  <si>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</si>
  <si>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</si>
  <si>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</si>
  <si>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</si>
  <si>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</si>
  <si>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</si>
  <si>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</si>
  <si>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</si>
  <si>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</si>
  <si>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</si>
  <si>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</si>
  <si>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</si>
  <si>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</si>
  <si>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</si>
  <si>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</si>
  <si>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</si>
  <si>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</si>
  <si>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</si>
  <si>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</si>
  <si>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</si>
  <si>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</si>
  <si>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</si>
  <si>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</si>
  <si>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</si>
  <si>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</si>
  <si>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</si>
  <si>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</si>
  <si>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</si>
  <si>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</si>
  <si>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</si>
  <si>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</si>
  <si>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</si>
  <si>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</si>
  <si>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</si>
  <si>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</si>
  <si>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</si>
  <si>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</si>
  <si>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</si>
  <si>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</si>
  <si>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</si>
  <si>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</si>
  <si>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</si>
  <si>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</si>
  <si>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</si>
  <si>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</si>
  <si>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</si>
  <si>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</si>
  <si>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</si>
  <si>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</si>
  <si>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</si>
  <si>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</si>
  <si>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</si>
  <si>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</si>
  <si>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</si>
  <si>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</si>
  <si>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</si>
  <si>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</si>
  <si>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</si>
  <si>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</si>
  <si>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</si>
  <si>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</si>
  <si>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</si>
  <si>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</si>
  <si>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</si>
  <si>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</si>
  <si>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</si>
  <si>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</si>
  <si>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</si>
  <si>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</si>
  <si>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</si>
  <si>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</si>
  <si>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</si>
  <si>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</si>
  <si>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</si>
  <si>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</si>
  <si>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</si>
  <si>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</si>
  <si>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</si>
  <si>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</si>
  <si>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</si>
  <si>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</si>
  <si>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</si>
  <si>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</si>
  <si>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</si>
  <si>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</si>
  <si>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</si>
  <si>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</si>
  <si>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</si>
  <si>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</si>
  <si>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</si>
  <si>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</si>
  <si>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</si>
  <si>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</si>
  <si>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</si>
  <si>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</si>
  <si>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</si>
  <si>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</si>
  <si>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</si>
  <si>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</si>
  <si>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</si>
  <si>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</si>
  <si>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</si>
  <si>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</si>
  <si>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</si>
  <si>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</si>
  <si>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</si>
  <si>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</si>
  <si>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</si>
  <si>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</si>
  <si>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</si>
  <si>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</si>
  <si>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</si>
  <si>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</si>
  <si>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</si>
  <si>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</si>
  <si>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</si>
  <si>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</si>
  <si>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</si>
  <si>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</si>
  <si>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</si>
  <si>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</si>
  <si>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</si>
  <si>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</si>
  <si>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</si>
  <si>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</si>
  <si>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</si>
  <si>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</si>
  <si>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</si>
  <si>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</si>
  <si>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</si>
  <si>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</si>
  <si>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</si>
  <si>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</si>
  <si>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</si>
  <si>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</si>
  <si>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</si>
  <si>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</si>
  <si>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</si>
  <si>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</si>
  <si>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</si>
  <si>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</si>
  <si>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</si>
  <si>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</si>
  <si>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</si>
  <si>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</si>
  <si>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</si>
  <si>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</si>
  <si>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</si>
  <si>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</si>
  <si>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</si>
  <si>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</si>
  <si>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</si>
  <si>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</si>
  <si>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</si>
  <si>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</si>
  <si>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</si>
  <si>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</si>
  <si>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</si>
  <si>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</si>
  <si>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</si>
  <si>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</si>
  <si>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</si>
  <si>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</si>
  <si>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</si>
  <si>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</si>
  <si>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</si>
  <si>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</si>
  <si>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</si>
  <si>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</si>
  <si>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</si>
  <si>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</si>
  <si>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</si>
  <si>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</si>
  <si>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</si>
  <si>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</si>
  <si>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</si>
  <si>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</si>
  <si>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</si>
  <si>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</si>
  <si>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</si>
  <si>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</si>
  <si>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</si>
  <si>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</si>
  <si>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</si>
  <si>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</si>
  <si>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</si>
  <si>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</si>
  <si>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</si>
  <si>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</si>
  <si>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</si>
  <si>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</si>
  <si>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</si>
  <si>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</si>
  <si>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</si>
  <si>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</si>
  <si>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</si>
  <si>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</si>
  <si>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</si>
  <si>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</si>
  <si>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</si>
  <si>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</si>
  <si>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</si>
  <si>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</si>
  <si>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</si>
  <si>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</si>
  <si>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</si>
  <si>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</si>
  <si>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</si>
  <si>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</si>
  <si>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</si>
  <si>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</si>
  <si>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</si>
  <si>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</si>
  <si>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</si>
  <si>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</si>
  <si>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</si>
  <si>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</si>
  <si>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</si>
  <si>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</si>
  <si>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</si>
  <si>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</si>
  <si>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</si>
  <si>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</si>
  <si>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</si>
  <si>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</si>
  <si>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</si>
  <si>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</si>
  <si>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</si>
  <si>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</si>
  <si>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</si>
  <si>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</si>
  <si>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</si>
  <si>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</si>
  <si>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</si>
  <si>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</si>
  <si>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</si>
  <si>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</si>
  <si>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</si>
  <si>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</si>
  <si>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</si>
  <si>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</si>
  <si>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</si>
  <si>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</si>
  <si>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</si>
  <si>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</si>
  <si>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</si>
  <si>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</si>
  <si>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</si>
  <si>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</si>
  <si>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</si>
  <si>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</si>
  <si>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</si>
  <si>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</si>
  <si>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</si>
  <si>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</si>
  <si>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</si>
  <si>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</si>
  <si>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</si>
  <si>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</si>
  <si>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</si>
  <si>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</si>
  <si>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</si>
  <si>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</si>
  <si>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</si>
  <si>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</si>
  <si>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</si>
  <si>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</si>
  <si>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</si>
  <si>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</si>
  <si>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</si>
  <si>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</si>
  <si>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</si>
  <si>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</si>
  <si>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</si>
  <si>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</si>
  <si>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</si>
  <si>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</si>
  <si>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</si>
  <si>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</si>
  <si>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</si>
  <si>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</si>
  <si>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</si>
  <si>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</si>
  <si>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</si>
  <si>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</si>
  <si>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</si>
  <si>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</si>
  <si>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</si>
  <si>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</si>
  <si>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</si>
  <si>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</si>
  <si>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</si>
  <si>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</si>
  <si>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</si>
  <si>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</si>
  <si>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</si>
  <si>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</si>
  <si>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</si>
  <si>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</si>
  <si>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</si>
  <si>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</si>
  <si>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</si>
  <si>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</si>
  <si>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</si>
  <si>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</si>
  <si>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</si>
  <si>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</si>
  <si>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</si>
  <si>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</si>
  <si>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</si>
  <si>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</si>
  <si>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</si>
  <si>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</si>
  <si>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</si>
  <si>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</si>
  <si>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</si>
  <si>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</si>
  <si>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</si>
  <si>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</si>
  <si>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</si>
  <si>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</si>
  <si>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</si>
  <si>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</si>
  <si>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</si>
  <si>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</si>
  <si>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</si>
  <si>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</si>
  <si>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</si>
  <si>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</si>
  <si>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</si>
  <si>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</si>
  <si>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</si>
  <si>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</si>
  <si>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</si>
  <si>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</si>
  <si>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</si>
  <si>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</si>
  <si>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</si>
  <si>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</si>
  <si>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</si>
  <si>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</si>
  <si>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</si>
  <si>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</si>
  <si>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</si>
  <si>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</si>
  <si>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</si>
  <si>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</si>
  <si>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</si>
  <si>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</si>
  <si>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</si>
  <si>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</si>
  <si>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</si>
  <si>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</si>
  <si>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</si>
  <si>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</si>
  <si>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</si>
  <si>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</si>
  <si>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</si>
  <si>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</si>
  <si>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</si>
  <si>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</si>
  <si>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</si>
  <si>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</si>
  <si>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</si>
  <si>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</si>
  <si>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</si>
  <si>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</si>
  <si>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</si>
  <si>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</si>
  <si>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</si>
  <si>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</si>
  <si>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</si>
  <si>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</si>
  <si>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</si>
  <si>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</si>
  <si>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</si>
  <si>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</si>
  <si>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</si>
  <si>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</si>
  <si>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</si>
  <si>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</si>
  <si>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</si>
  <si>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</si>
  <si>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</si>
  <si>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</si>
  <si>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</si>
  <si>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</si>
  <si>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</si>
  <si>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</si>
  <si>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</si>
  <si>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</si>
  <si>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</si>
  <si>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</si>
  <si>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</si>
  <si>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</si>
  <si>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</si>
  <si>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</si>
  <si>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</si>
  <si>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</si>
  <si>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</si>
  <si>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</si>
  <si>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</si>
  <si>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</si>
  <si>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</si>
  <si>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</si>
  <si>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</si>
  <si>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</si>
  <si>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</si>
  <si>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</si>
  <si>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</si>
  <si>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</si>
  <si>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</si>
  <si>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</si>
  <si>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</si>
  <si>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</si>
  <si>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</si>
  <si>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</si>
  <si>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</si>
  <si>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</si>
  <si>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</si>
  <si>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</si>
  <si>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</si>
  <si>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</si>
  <si>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</si>
  <si>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</si>
  <si>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</si>
  <si>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</si>
  <si>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</si>
  <si>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</si>
  <si>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</si>
  <si>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</si>
  <si>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</si>
  <si>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</si>
  <si>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</si>
  <si>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</si>
  <si>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</si>
  <si>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</si>
  <si>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</si>
  <si>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</si>
  <si>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</si>
  <si>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</si>
  <si>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</si>
  <si>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</si>
  <si>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</si>
  <si>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</si>
  <si>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</si>
  <si>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</si>
  <si>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</si>
  <si>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</si>
  <si>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</si>
  <si>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</si>
  <si>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</si>
  <si>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</si>
  <si>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</si>
  <si>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</si>
  <si>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</si>
  <si>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</si>
  <si>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</si>
  <si>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</si>
  <si>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</si>
  <si>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</si>
  <si>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</si>
  <si>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</si>
  <si>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</si>
  <si>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</si>
  <si>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</si>
  <si>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</si>
  <si>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</si>
  <si>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</si>
  <si>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</si>
  <si>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</si>
  <si>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</si>
  <si>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</si>
  <si>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</si>
  <si>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</si>
  <si>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</si>
  <si>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</si>
  <si>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</si>
  <si>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</si>
  <si>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</si>
  <si>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</si>
  <si>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</si>
  <si>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</si>
  <si>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</si>
  <si>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</si>
  <si>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</si>
  <si>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</si>
  <si>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</si>
  <si>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</si>
  <si>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</si>
  <si>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</si>
  <si>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</si>
  <si>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</si>
  <si>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</si>
  <si>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</si>
  <si>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</si>
  <si>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</si>
  <si>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</si>
  <si>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</si>
  <si>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</si>
  <si>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</si>
  <si>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</si>
  <si>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</si>
  <si>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</si>
  <si>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</si>
  <si>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</si>
  <si>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</si>
  <si>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</si>
  <si>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</si>
  <si>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</si>
  <si>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</si>
  <si>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</si>
  <si>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</si>
  <si>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</si>
  <si>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</si>
  <si>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</si>
  <si>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</si>
  <si>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</si>
  <si>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</si>
  <si>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</si>
  <si>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</si>
  <si>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</si>
  <si>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</si>
  <si>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</si>
  <si>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</si>
  <si>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</si>
  <si>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</si>
  <si>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</si>
  <si>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</si>
  <si>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</si>
  <si>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</si>
  <si>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</si>
  <si>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</si>
  <si>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</si>
  <si>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</si>
  <si>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</si>
  <si>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</si>
  <si>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</si>
  <si>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</si>
  <si>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</si>
  <si>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</si>
  <si>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</si>
  <si>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</si>
  <si>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</si>
  <si>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</si>
  <si>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</si>
  <si>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</si>
  <si>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</si>
  <si>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</si>
  <si>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</si>
  <si>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</si>
  <si>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</si>
  <si>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</si>
  <si>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</si>
  <si>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</si>
  <si>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</si>
  <si>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</si>
  <si>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</si>
  <si>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</si>
  <si>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</si>
  <si>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</si>
  <si>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</si>
  <si>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</si>
  <si>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</si>
  <si>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</si>
  <si>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</si>
  <si>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</si>
  <si>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</si>
  <si>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</si>
  <si>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</si>
  <si>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</si>
  <si>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</si>
  <si>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</si>
  <si>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</si>
  <si>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</si>
  <si>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</si>
  <si>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</si>
  <si>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</si>
  <si>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</si>
  <si>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</si>
  <si>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</si>
  <si>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</si>
  <si>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</si>
  <si>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</si>
  <si>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</si>
  <si>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</si>
  <si>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</si>
  <si>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</si>
  <si>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</si>
  <si>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</si>
  <si>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</si>
  <si>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</si>
  <si>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</si>
  <si>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</si>
  <si>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</si>
  <si>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</si>
  <si>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</si>
  <si>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</si>
  <si>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Team reached the site but PG stuck another PG moved from main office need 70min</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</si>
  <si>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</si>
  <si>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</si>
  <si>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</si>
  <si>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</si>
  <si>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</si>
  <si>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</si>
  <si>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</si>
  <si>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</si>
  <si>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</si>
  <si>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</si>
  <si>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</si>
  <si>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</si>
  <si>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</si>
  <si>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</si>
  <si>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</si>
  <si>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</si>
  <si>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</si>
  <si>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</si>
  <si>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</si>
  <si>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</si>
  <si>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</si>
  <si>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</si>
  <si>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</si>
  <si>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</si>
  <si>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</si>
  <si>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</si>
  <si>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</si>
  <si>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</si>
  <si>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</si>
  <si>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</si>
  <si>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</si>
  <si>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</si>
  <si>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</si>
  <si>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</si>
  <si>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</si>
  <si>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</si>
  <si>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</si>
  <si>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</si>
  <si>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</si>
  <si>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</si>
  <si>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</si>
  <si>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</si>
  <si>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</si>
  <si>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</si>
  <si>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</si>
  <si>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</si>
  <si>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</si>
  <si>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</si>
  <si>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</si>
  <si>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</si>
  <si>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</si>
  <si>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</si>
  <si>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</si>
  <si>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</si>
  <si>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</si>
  <si>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</si>
  <si>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</si>
  <si>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</si>
  <si>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</si>
  <si>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</si>
  <si>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</si>
  <si>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</si>
  <si>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</si>
  <si>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</si>
  <si>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</si>
  <si>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</si>
  <si>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</si>
  <si>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</si>
  <si>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</si>
  <si>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</si>
  <si>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</si>
  <si>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</si>
  <si>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</si>
  <si>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</si>
  <si>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</si>
  <si>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</si>
  <si>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</si>
  <si>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</si>
  <si>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</si>
  <si>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</si>
  <si>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</si>
  <si>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</si>
  <si>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</si>
  <si>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</si>
  <si>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No pcm </t>
  </si>
  <si>
    <t xml:space="preserve">120 min </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</si>
  <si>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</si>
  <si>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</si>
  <si>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</si>
  <si>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</si>
  <si>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</si>
  <si>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</si>
  <si>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PCM-20251031-00000443</t>
  </si>
  <si>
    <t>60 mins</t>
  </si>
  <si>
    <t>PCM-20251031-00000439</t>
  </si>
  <si>
    <t>SDy0737</t>
  </si>
  <si>
    <t>120 mins</t>
  </si>
  <si>
    <t>PCM-20251031-00000455</t>
  </si>
  <si>
    <t>ETA 60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</si>
  <si>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</si>
  <si>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</si>
  <si>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</si>
  <si>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</si>
  <si>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</si>
  <si>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</si>
  <si>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PCM-20251031-00000457</t>
  </si>
  <si>
    <t>ETA 25 mins</t>
  </si>
  <si>
    <t>TT-20251031-00487 // NA</t>
  </si>
  <si>
    <t>will check after KMS0474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</si>
</sst>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165" fontId="20" fillId="7" borderId="1" xfId="0" applyNumberFormat="1" applyFont="1" applyFill="1" applyBorder="1" applyAlignment="1">
      <alignment horizontal="center" vertical="center"/>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9" totalsRowShown="0" headerRowDxfId="157" dataDxfId="156" headerRowBorderDxfId="154" tableBorderDxfId="155" totalsRowBorderDxfId="153">
  <autoFilter ref="A1:CJ16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0" totalsRowShown="0" headerRowDxfId="48" dataDxfId="47" headerRowBorderDxfId="45" tableBorderDxfId="46" totalsRowBorderDxfId="44">
  <autoFilter ref="A1:L14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49" totalsRowShown="0" headerRowDxfId="15" dataDxfId="14" headerRowBorderDxfId="12" tableBorderDxfId="13">
  <autoFilter ref="A1:L49"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298.46612939814804</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69">
        <v>45961.305775462963</v>
      </c>
      <c r="G3" s="171">
        <f ca="1">IFERROR(NOW()-F3,"")</f>
        <v>0.10877986111154314</v>
      </c>
      <c r="H3" s="136">
        <v>45961.264618055553</v>
      </c>
      <c r="I3" s="134" t="str">
        <f>IFERROR(VLOOKUP(D3,DB!A:F,6,0),"")</f>
        <v>SCECO</v>
      </c>
      <c r="J3" s="134" t="str">
        <f>IFERROR(VLOOKUP(D3,DB!A:G,7,0),"")</f>
        <v>Dead</v>
      </c>
      <c r="K3" s="69" t="s">
        <v>39024</v>
      </c>
      <c r="L3" s="139" t="str">
        <f>IFERROR(VLOOKUP(D3,DB!A:I,9,0),"")</f>
        <v>Latis</v>
      </c>
    </row>
    <row r="4" spans="1:15" ht="15" customHeight="1">
      <c r="A4" s="133"/>
      <c r="B4" s="134" t="str">
        <f>IFERROR(VLOOKUP(D4,DB!A:K,11,0),"")</f>
        <v/>
      </c>
      <c r="C4" s="134"/>
      <c r="D4" s="134"/>
      <c r="E4" s="135"/>
      <c r="F4" s="136"/>
      <c r="G4" s="137">
        <f ca="1">IFERROR(NOW()-F4,"")</f>
        <v>45961.414555324074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45961.414555324074</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45961.414555324074</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45961.414555324074</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45961.414555324074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45961.414555324074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45961.414555324074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45961.414555324074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45961.414555324074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45961.414555324074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45961.414555324074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45961.414555324074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45961.414555324074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45961.414555324074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45961.414555324074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45961.414555324074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45961.414555324074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45961.414555324074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45961.414555324074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45961.414555324074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45961.414555324074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45961.414555324074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45961.414555324074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45961.414555324074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45961.414555324074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45961.414555324074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45961.414555324074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45961.414555324074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45961.414555324074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45961.414555324074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45961.414555324074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45961.414555324074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45961.414555324074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45961.414555324074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45961.414555324074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45961.414555324074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45961.414555324074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45961.414555324074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45961.414555324074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45961.414555324074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45961.414555324074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45961.414555324074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45961.414555324074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45961.414555324074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45961.414555324074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45961.414555324074</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45961.414555324074</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45961.414555324074</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45961.414555324074</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45961.414555324074</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45961.414555324074</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45961.414555324074</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45961.414555324074</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45961.414555324074</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45961.414555324074</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45961.414555324074</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45961.414555324074</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45961.414555324074</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45961.414555324074</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45961.414555324074</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45961.414555324074</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45961.414555324074</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45961.414555324074</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45961.414555324074</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45961.414555324074</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45961.414555324074</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45961.414555324074</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45961.414555324074</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45961.414555324074</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45961.414555324074</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45961.414555324074</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45961.414555324074</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45961.414555324074</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45961.414555324074</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45961.414555324074</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45961.414555324074</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45961.414555324074</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45961.414555324074</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45961.414555324074</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45961.414555324074</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45961.414555324074</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45961.414555324074</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45961.414555324074</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45961.414555324074</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45961.414555324074</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45961.414555324074</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45961.414555324074</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45961.414555324074</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45961.414555324074</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45961.414555324074</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45961.414555324074</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45961.414555324074</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45961.414555324074</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45961.414555324074</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45961.414555324074</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45961.414555324074</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45961.414555324074</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45961.414555324074</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45961.414555324074</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45961.414555324074</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45961.414555324074</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45961.414555324074</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45961.414555324074</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45961.414555324074</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45961.414555324074</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45961.414555324074</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45961.414555324074</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45961.414555324074</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45961.414555324074</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45961.414555324074</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45961.414555324074</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45961.414555324074</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45961.414555324074</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45961.414555324074</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45961.414555324074</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45961.414555324074</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45961.414555324074</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45961.414555324074</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45961.414555324074</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45961.414555324074</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45961.414555324074</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45961.414555324074</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45961.414555324074</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45961.414555324074</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45961.414555324074</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45961.414555324074</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45961.414555324074</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45961.414555324074</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C1CBACD-BFA6-4961-A227-D0F9732D3BFE}"/>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9"/>
  <sheetViews>
    <sheetView workbookViewId="0">
      <selection activeCell="J12" sqref="J12"/>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136.41471736111271</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2.6724719907433609</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5</v>
      </c>
      <c r="D5" s="18" t="s">
        <v>26180</v>
      </c>
      <c r="E5" s="114" t="s">
        <v>39102</v>
      </c>
      <c r="F5" s="115"/>
      <c r="G5" s="116">
        <f ca="1">IFERROR(NOW()-F5,"-")</f>
        <v>45961.414555324074</v>
      </c>
      <c r="H5" s="172">
        <v>45961.407800925925</v>
      </c>
      <c r="I5" s="18" t="str">
        <f>IFERROR(VLOOKUP(D5,DB!A:F,6,0),"")</f>
        <v>SCECO</v>
      </c>
      <c r="J5" s="18" t="str">
        <f>IFERROR(VLOOKUP(D5,DB!A:G,7,0),"")</f>
        <v>Dead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45961.414555324074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45961.414555324074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45961.414555324074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45961.414555324074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45961.414555324074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45961.414555324074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45961.414555324074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45961.414555324074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45961.414555324074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45961.414555324074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45961.414555324074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45961.414555324074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45961.414555324074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45961.414555324074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45961.414555324074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45961.414555324074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45961.414555324074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45961.414555324074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45961.414555324074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61"/>
      <c r="B25" s="162" t="str">
        <f>IFERROR(VLOOKUP(D25,DB!A:K,11,0),"")</f>
        <v/>
      </c>
      <c r="C25" s="162"/>
      <c r="D25" s="162"/>
      <c r="E25" s="163"/>
      <c r="F25" s="164"/>
      <c r="G25" s="165">
        <f ca="1">IFERROR(NOW()-F25,"-")</f>
        <v>45961.414555324074</v>
      </c>
      <c r="H25" s="164"/>
      <c r="I25" s="162" t="str">
        <f>IFERROR(VLOOKUP(D25,DB!A:F,6,0),"")</f>
        <v/>
      </c>
      <c r="J25" s="162" t="str">
        <f>IFERROR(VLOOKUP(D25,DB!A:G,7,0),"")</f>
        <v/>
      </c>
      <c r="K25" s="166"/>
      <c r="L25" s="162" t="str">
        <f>IFERROR(VLOOKUP(D25,DB!A:I,9,0),"")</f>
        <v/>
      </c>
      <c r="M25" s="162"/>
      <c r="N25" s="162"/>
      <c r="O25" s="162"/>
      <c r="P25" s="162"/>
      <c r="Q25" s="162"/>
      <c r="R25" s="162"/>
      <c r="S25" s="162"/>
      <c r="T25" s="162"/>
      <c r="U25" s="162"/>
      <c r="V25" s="162"/>
      <c r="W25" s="162"/>
      <c r="X25" s="162"/>
      <c r="Y25" s="162"/>
      <c r="Z25" s="162"/>
      <c r="AA25" s="162"/>
      <c r="AB25" s="162"/>
      <c r="AC25" s="162"/>
      <c r="AD25" s="162"/>
      <c r="AE25" s="162"/>
      <c r="AF25" s="162"/>
      <c r="AG25" s="162"/>
      <c r="AH25" s="162"/>
      <c r="AI25" s="162"/>
      <c r="AJ25" s="162"/>
      <c r="AK25" s="162"/>
      <c r="AL25" s="162"/>
      <c r="AM25" s="162"/>
      <c r="AN25" s="162"/>
      <c r="AO25" s="162"/>
      <c r="AP25" s="162"/>
      <c r="AQ25" s="162"/>
      <c r="AR25" s="162"/>
      <c r="AS25" s="162"/>
      <c r="AT25" s="162"/>
      <c r="AU25" s="162"/>
      <c r="AV25" s="162"/>
      <c r="AW25" s="162"/>
      <c r="AX25" s="162"/>
      <c r="AY25" s="162"/>
      <c r="AZ25" s="162"/>
      <c r="BA25" s="162"/>
      <c r="BB25" s="162"/>
      <c r="BC25" s="162"/>
      <c r="BD25" s="162"/>
      <c r="BE25" s="162"/>
      <c r="BF25" s="162"/>
      <c r="BG25" s="162"/>
      <c r="BH25" s="162"/>
      <c r="BI25" s="162"/>
      <c r="BJ25" s="162"/>
      <c r="BK25" s="162"/>
      <c r="BL25" s="162"/>
      <c r="BM25" s="162"/>
      <c r="BN25" s="162"/>
      <c r="BO25" s="162"/>
      <c r="BP25" s="162"/>
      <c r="BQ25" s="162"/>
      <c r="BR25" s="162"/>
      <c r="BS25" s="162"/>
      <c r="BT25" s="162"/>
      <c r="BU25" s="162"/>
      <c r="BV25" s="162"/>
      <c r="BW25" s="162"/>
      <c r="BX25" s="162"/>
      <c r="BY25" s="162"/>
      <c r="BZ25" s="162"/>
      <c r="CA25" s="162"/>
      <c r="CB25" s="162"/>
      <c r="CC25" s="162"/>
      <c r="CD25" s="162"/>
      <c r="CE25" s="162"/>
      <c r="CF25" s="162"/>
      <c r="CG25" s="162"/>
      <c r="CH25" s="162"/>
      <c r="CI25" s="162"/>
      <c r="CJ25" s="167"/>
    </row>
    <row r="26" spans="1:88" ht="31.5" customHeight="1">
      <c r="A26" s="113"/>
      <c r="B26" s="18" t="str">
        <f>IFERROR(VLOOKUP(D26,DB!A:K,11,0),"")</f>
        <v/>
      </c>
      <c r="C26" s="18"/>
      <c r="D26" s="18"/>
      <c r="E26" s="114"/>
      <c r="F26" s="115"/>
      <c r="G26" s="116">
        <f ca="1">IFERROR(NOW()-F26,"-")</f>
        <v>45961.414555324074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45961.414555324074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45961.414555324074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45961.414555324074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45961.414555324074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45961.414555324074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45961.414555324074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45961.414555324074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45961.414555324074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45961.414555324074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45961.414555324074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45961.414555324074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45961.414555324074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45961.414555324074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45961.414555324074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45961.414555324074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45961.414555324074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45961.414555324074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45961.414555324074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45961.414555324074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45961.414555324074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45961.414555324074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45961.414555324074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45961.414555324074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45961.414555324074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45961.414555324074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45961.414555324074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45961.414555324074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45961.414555324074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45961.414555324074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45961.414555324074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45961.414555324074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45961.414555324074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45961.414555324074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45961.414555324074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45961.414555324074</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45961.414555324074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45961.414555324074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45961.414555324074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45961.414555324074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45961.414555324074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45961.414555324074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45961.414555324074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45961.414555324074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45961.414555324074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45961.414555324074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45961.414555324074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45961.414555324074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45961.414555324074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45961.414555324074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45961.414555324074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45961.414555324074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45961.414555324074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45961.414555324074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45961.414555324074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45961.414555324074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45961.414555324074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45961.414555324074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45961.414555324074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45961.414555324074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45961.414555324074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45961.414555324074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45961.414555324074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45961.414555324074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45961.414555324074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45961.414555324074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45961.414555324074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45961.414555324074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45961.414555324074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45961.414555324074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45961.414555324074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45961.414555324074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45961.414555324074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45961.414555324074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45961.414555324074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45961.414555324074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45961.414555324074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45961.414555324074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45961.414555324074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45961.414555324074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45961.414555324074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45961.414555324074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45961.414555324074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45961.414555324074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45961.414555324074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45961.414555324074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45961.414555324074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45961.414555324074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45961.414555324074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45961.414555324074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45961.414555324074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45961.414555324074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45961.414555324074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45961.414555324074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45961.414555324074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45961.414555324074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45961.414555324074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45961.414555324074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45961.414555324074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45961.414555324074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45961.414555324074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45961.414555324074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45961.414555324074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45961.414555324074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45961.414555324074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45961.414555324074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45961.414555324074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45961.414555324074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45961.414555324074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45961.414555324074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45961.414555324074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45961.414555324074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45961.414555324074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45961.414555324074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45961.414555324074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45961.414555324074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45961.414555324074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45961.414555324074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45961.414555324074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45961.414555324074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45961.414555324074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45961.414555324074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45961.414555324074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45961.414555324074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45961.414555324074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45961.414555324074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45961.414555324074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45961.414555324074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45961.414555324074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45961.414555324074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45961.414555324074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45961.414555324074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45961.414555324074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45961.414555324074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45961.414555324074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45961.414555324074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45961.414555324074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45961.414555324074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45961.414555324074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45961.414555324074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45961.414555324074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45961.414555324074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45961.414555324074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61"/>
      <c r="B169" s="162" t="str">
        <f>IFERROR(VLOOKUP(D169,DB!A:K,11,0),"")</f>
        <v/>
      </c>
      <c r="C169" s="162"/>
      <c r="D169" s="162"/>
      <c r="E169" s="163"/>
      <c r="F169" s="164"/>
      <c r="G169" s="165">
        <f ca="1">IFERROR(NOW()-F169,"-")</f>
        <v>45961.414555324074</v>
      </c>
      <c r="H169" s="164"/>
      <c r="I169" s="162" t="str">
        <f>IFERROR(VLOOKUP(D169,DB!A:F,6,0),"")</f>
        <v/>
      </c>
      <c r="J169" s="162" t="str">
        <f>IFERROR(VLOOKUP(D169,DB!A:G,7,0),"")</f>
        <v/>
      </c>
      <c r="K169" s="166"/>
      <c r="L169" s="162" t="str">
        <f>IFERROR(VLOOKUP(D169,DB!A:I,9,0),"")</f>
        <v/>
      </c>
      <c r="M169" s="162"/>
      <c r="N169" s="162"/>
      <c r="O169" s="162"/>
      <c r="P169" s="162"/>
      <c r="Q169" s="162"/>
      <c r="R169" s="162"/>
      <c r="S169" s="162"/>
      <c r="T169" s="162"/>
      <c r="U169" s="162"/>
      <c r="V169" s="162"/>
      <c r="W169" s="162"/>
      <c r="X169" s="162"/>
      <c r="Y169" s="162"/>
      <c r="Z169" s="162"/>
      <c r="AA169" s="162"/>
      <c r="AB169" s="162"/>
      <c r="AC169" s="162"/>
      <c r="AD169" s="162"/>
      <c r="AE169" s="162"/>
      <c r="AF169" s="162"/>
      <c r="AG169" s="162"/>
      <c r="AH169" s="162"/>
      <c r="AI169" s="162"/>
      <c r="AJ169" s="162"/>
      <c r="AK169" s="162"/>
      <c r="AL169" s="162"/>
      <c r="AM169" s="162"/>
      <c r="AN169" s="162"/>
      <c r="AO169" s="162"/>
      <c r="AP169" s="162"/>
      <c r="AQ169" s="162"/>
      <c r="AR169" s="162"/>
      <c r="AS169" s="162"/>
      <c r="AT169" s="162"/>
      <c r="AU169" s="162"/>
      <c r="AV169" s="162"/>
      <c r="AW169" s="162"/>
      <c r="AX169" s="162"/>
      <c r="AY169" s="162"/>
      <c r="AZ169" s="162"/>
      <c r="BA169" s="162"/>
      <c r="BB169" s="162"/>
      <c r="BC169" s="162"/>
      <c r="BD169" s="162"/>
      <c r="BE169" s="162"/>
      <c r="BF169" s="162"/>
      <c r="BG169" s="162"/>
      <c r="BH169" s="162"/>
      <c r="BI169" s="162"/>
      <c r="BJ169" s="162"/>
      <c r="BK169" s="162"/>
      <c r="BL169" s="162"/>
      <c r="BM169" s="162"/>
      <c r="BN169" s="162"/>
      <c r="BO169" s="162"/>
      <c r="BP169" s="162"/>
      <c r="BQ169" s="162"/>
      <c r="BR169" s="162"/>
      <c r="BS169" s="162"/>
      <c r="BT169" s="162"/>
      <c r="BU169" s="162"/>
      <c r="BV169" s="162"/>
      <c r="BW169" s="162"/>
      <c r="BX169" s="162"/>
      <c r="BY169" s="162"/>
      <c r="BZ169" s="162"/>
      <c r="CA169" s="162"/>
      <c r="CB169" s="162"/>
      <c r="CC169" s="162"/>
      <c r="CD169" s="162"/>
      <c r="CE169" s="162"/>
      <c r="CF169" s="162"/>
      <c r="CG169" s="162"/>
      <c r="CH169" s="162"/>
      <c r="CI169" s="162"/>
      <c r="CJ169" s="167"/>
    </row>
  </sheetData>
  <dataValidations count="2">
    <dataValidation allowBlank="1" showInputMessage="1" showErrorMessage="1" sqref="E1" xr:uid="{4D935161-CDD3-4592-B877-3FB59C99E142}"/>
    <dataValidation type="list" allowBlank="1" showInputMessage="1" showErrorMessage="1" sqref="E3:E16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45961.414555324074</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45961.414555324074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45961.414555324074</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45961.414555324074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45961.414555324074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45961.414555324074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45961.414555324074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45961.414555324074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45961.414555324074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45961.414555324074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45961.414555324074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45961.414555324074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45961.414555324074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45961.414555324074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45961.414555324074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45961.414555324074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45961.414555324074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45961.414555324074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45961.414555324074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45961.414555324074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45961.414555324074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45961.414555324074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45961.414555324074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45961.414555324074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45961.414555324074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45961.414555324074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45961.414555324074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45961.414555324074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45961.414555324074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45961.414555324074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45961.414555324074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45961.414555324074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45961.414555324074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45961.414555324074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45961.414555324074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45961.414555324074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45961.414555324074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45961.414555324074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45961.414555324074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45961.414555324074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45961.414555324074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45961.414555324074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45961.414555324074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45961.414555324074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45961.414555324074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45961.414555324074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45961.414555324074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45961.414555324074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45961.414555324074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45961.414555324074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45961.414555324074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45961.414555324074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45961.414555324074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45961.414555324074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45961.414555324074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45961.414555324074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45961.414555324074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45961.414555324074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45961.414555324074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45961.414555324074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45961.414555324074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45961.414555324074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45961.414555324074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45961.414555324074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45961.414555324074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45961.414555324074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45961.414555324074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45961.414555324074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45961.414555324074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45961.414555324074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45961.414555324074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45961.414555324074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45961.414555324074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45961.414555324074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45961.414555324074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45961.414555324074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45961.414555324074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45961.414555324074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45961.414555324074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45961.414555324074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45961.414555324074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45961.414555324074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45961.414555324074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45961.414555324074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45961.414555324074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45961.414555324074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45961.414555324074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45961.414555324074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45961.414555324074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45961.414555324074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45961.414555324074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45961.414555324074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45961.414555324074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45961.414555324074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45961.414555324074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45961.414555324074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45961.414555324074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45961.414555324074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45961.414555324074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45961.414555324074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45961.414555324074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45961.414555324074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45961.414555324074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45961.414555324074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45961.414555324074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45961.414555324074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45961.414555324074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45961.414555324074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45961.414555324074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45961.414555324074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45961.414555324074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45961.414555324074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45961.414555324074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45961.414555324074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45961.414555324074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45961.414555324074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45961.414555324074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45961.414555324074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45961.414555324074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45961.414555324074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45961.414555324074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45961.414555324074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45961.414555324074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45961.414555324074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45961.414555324074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45961.414555324074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45961.414555324074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45961.414555324074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45961.414555324074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45961.414555324074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45961.414555324074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45961.414555324074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45961.414555324074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45961.414555324074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45961.414555324074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45961.414555324074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45961.414555324074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45961.414555324074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45961.414555324074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45961.414555324074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45961.414555324074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45961.414555324074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45961.414555324074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45961.414555324074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45961.414555324074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45961.414555324074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45961.414555324074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45961.414555324074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45961.414555324074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45961.414555324074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45961.414555324074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45961.414555324074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45961.414555324074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45961.414555324074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45961.414555324074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45961.414555324074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45961.414555324074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45961.414555324074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45961.414555324074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45961.414555324074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45961.414555324074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45961.414555324074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45961.414555324074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45961.414555324074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45961.414555324074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45961.414555324074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45961.414555324074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45961.414555324074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45961.414555324074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45961.414555324074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45961.414555324074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45961.414555324074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45961.414555324074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45961.414555324074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45961.414555324074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45961.414555324074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45961.414555324074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45961.414555324074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45961.414555324074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45961.414555324074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45961.414555324074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45961.414555324074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45961.414555324074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45961.414555324074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45961.414555324074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45961.414555324074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45961.414555324074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45961.414555324074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45961.414555324074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45961.414555324074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45961.414555324074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45961.414555324074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45961.414555324074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45961.414555324074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45961.414555324074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45961.414555324074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45961.414555324074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45961.414555324074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45961.414555324074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45961.414555324074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45961.414555324074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45961.414555324074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45961.414555324074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45961.414555324074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45961.414555324074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45961.414555324074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45961.414555324074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45961.414555324074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45961.414555324074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45961.414555324074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45961.414555324074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45961.414555324074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45961.414555324074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45961.414555324074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45961.414555324074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45961.414555324074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45961.414555324074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45961.414555324074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45961.414555324074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45961.414555324074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45961.414555324074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45961.414555324074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45961.414555324074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45961.414555324074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45961.414555324074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45961.414555324074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45961.414555324074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45961.414555324074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45961.414555324074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45961.414555324074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45961.414555324074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45961.414555324074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45961.414555324074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45961.414555324074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45961.414555324074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45961.414555324074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45961.414555324074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45961.414555324074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45961.414555324074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45961.414555324074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45961.414555324074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45961.414555324074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45961.414555324074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45961.414555324074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45961.414555324074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45961.414555324074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45961.414555324074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45961.414555324074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45961.414555324074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45961.414555324074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45961.414555324074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45961.414555324074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45961.414555324074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45961.414555324074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45961.414555324074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45961.414555324074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45961.414555324074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45961.414555324074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45961.414555324074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45961.414555324074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45961.414555324074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45961.414555324074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45961.414555324074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45961.414555324074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45961.414555324074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45961.414555324074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45961.414555324074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45961.414555324074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45961.414555324074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45961.414555324074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45961.414555324074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45961.414555324074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45961.414555324074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45961.414555324074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45961.414555324074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45961.414555324074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45961.414555324074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45961.414555324074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45961.414555324074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45961.414555324074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45961.414555324074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45961.414555324074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45961.414555324074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45961.414555324074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45961.414555324074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45961.414555324074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45961.414555324074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45961.414555324074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45961.414555324074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45961.414555324074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45961.414555324074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45961.414555324074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45961.414555324074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45961.414555324074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45961.414555324074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45961.414555324074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45961.414555324074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45961.414555324074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45961.414555324074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45961.414555324074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45961.414555324074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45961.414555324074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45961.414555324074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45961.414555324074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45961.414555324074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45961.414555324074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45961.414555324074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45961.414555324074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45961.414555324074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45961.414555324074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45961.414555324074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45961.414555324074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45961.414555324074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45961.414555324074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45961.414555324074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45961.414555324074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45961.414555324074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45961.414555324074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45961.414555324074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45961.414555324074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45961.414555324074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45961.414555324074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45961.414555324074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45961.414555324074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45961.414555324074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45961.414555324074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45961.414555324074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45961.414555324074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45961.414555324074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45961.414555324074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45961.414555324074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45961.414555324074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45961.414555324074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45961.414555324074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45961.414555324074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45961.414555324074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45961.414555324074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45961.414555324074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45961.414555324074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45961.414555324074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45961.414555324074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45961.414555324074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45961.414555324074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45961.414555324074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45961.414555324074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45961.414555324074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45961.414555324074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45961.414555324074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45961.414555324074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45961.414555324074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45961.414555324074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45961.414555324074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45961.414555324074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45961.414555324074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45961.414555324074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45961.414555324074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45961.414555324074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45961.414555324074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45961.414555324074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45961.414555324074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45961.414555324074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45961.414555324074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45961.414555324074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45961.414555324074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45961.414555324074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45961.414555324074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45961.414555324074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45961.414555324074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45961.414555324074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45961.414555324074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45961.414555324074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45961.414555324074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45961.414555324074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45961.414555324074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45961.414555324074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45961.414555324074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45961.414555324074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45961.414555324074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45961.414555324074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45961.414555324074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45961.414555324074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45961.414555324074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45961.414555324074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45961.414555324074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45961.414555324074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45961.414555324074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45961.414555324074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45961.414555324074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45961.414555324074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45961.414555324074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45961.414555324074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45961.414555324074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45961.414555324074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45961.414555324074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45961.414555324074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45961.414555324074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45961.414555324074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45961.414555324074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45961.414555324074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45961.414555324074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45961.414555324074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45961.414555324074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45961.414555324074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45961.414555324074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45961.414555324074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45961.414555324074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45961.414555324074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45961.414555324074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45961.414555324074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45961.414555324074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45961.414555324074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45961.414555324074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45961.414555324074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45961.414555324074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45961.414555324074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45961.414555324074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45961.414555324074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45961.414555324074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45961.414555324074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45961.414555324074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45961.414555324074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45961.414555324074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45961.414555324074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45961.414555324074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45961.414555324074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45961.414555324074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45961.414555324074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45961.414555324074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45961.414555324074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45961.414555324074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45961.414555324074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45961.414555324074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45961.414555324074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45961.414555324074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45961.414555324074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45961.414555324074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45961.414555324074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45961.414555324074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45961.414555324074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45961.414555324074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45961.414555324074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45961.414555324074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45961.414555324074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45961.414555324074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45961.414555324074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45961.414555324074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45961.414555324074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45961.414555324074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45961.414555324074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45961.414555324074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45961.414555324074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45961.414555324074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45961.414555324074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45961.414555324074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45961.414555324074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45961.414555324074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45961.414555324074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45961.414555324074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45961.414555324074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45961.414555324074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45961.414555324074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45961.414555324074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45961.414555324074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45961.414555324074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45961.414555324074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45961.414555324074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45961.414555324074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45961.414555324074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45961.414555324074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45961.414555324074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45961.414555324074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45961.414555324074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45961.414555324074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45961.414555324074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45961.414555324074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45961.414555324074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45961.414555324074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45961.414555324074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45961.414555324074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45961.414555324074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45961.414555324074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45961.414555324074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45961.414555324074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45961.414555324074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45961.414555324074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45961.414555324074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45961.414555324074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45961.414555324074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45961.414555324074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45961.414555324074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45961.414555324074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45961.414555324074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45961.414555324074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45961.414555324074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45961.414555324074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45961.414555324074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45961.414555324074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45961.414555324074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45961.414555324074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45961.414555324074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45961.414555324074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45961.414555324074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45961.414555324074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45961.414555324074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45961.414555324074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45961.414555324074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45961.414555324074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45961.414555324074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45961.414555324074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45961.414555324074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45961.414555324074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45961.414555324074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45961.414555324074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45961.414555324074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45961.414555324074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45961.414555324074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45961.414555324074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45961.414555324074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45961.414555324074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45961.414555324074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45961.414555324074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45961.414555324074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45961.414555555559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45961.414555555559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45961.414555555559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45961.414555555559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45961.414555555559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45961.414555555559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45961.414555555559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45961.414555555559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45961.414555555559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45961.414555555559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45961.414555555559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45961.414555555559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45961.414555555559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45961.414555555559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45961.414555555559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45961.414555555559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45961.414555555559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45961.414555555559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45961.414555555559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45961.414555555559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45961.414555555559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45961.414555555559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45961.414555555559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45961.414555555559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45961.414555555559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45961.414555555559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45961.414555555559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45961.414555555559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45961.414555555559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45961.414555555559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45961.414555555559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45961.414555555559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45961.414555555559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45961.414555555559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45961.414555555559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45961.414555555559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45961.414555555559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45961.414555555559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45961.414555555559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45961.414555555559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45961.414555555559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45961.414555555559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45961.414555555559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45961.414555555559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45961.414555555559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45961.414555555559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45961.414555555559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45961.414555555559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45961.414555555559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45961.414555555559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45961.414555555559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45961.414555555559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45961.414555555559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45961.414555555559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45961.414555555559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45961.414555555559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45961.414555555559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45961.414555555559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45961.414555555559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45961.414555555559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45961.414555555559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45961.414555555559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45961.414555555559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45961.414555555559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45961.414555555559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45961.414555555559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45961.414555555559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45961.414555555559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45961.414555555559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45961.414555555559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45961.414555555559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45961.414555555559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45961.414555555559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45961.414555555559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45961.414555555559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45961.414555555559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45961.414555555559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45961.414555555559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45961.414555555559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45961.414555555559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45961.414555555559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45961.414555555559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45961.414555555559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45961.414555555559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45961.414555555559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45961.414555555559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45961.414555555559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45961.414555555559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45961.414555555559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45961.414555555559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45961.414555555559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45961.414555555559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45961.414555555559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45961.414555555559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45961.414555555559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45961.414555555559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45961.414555555559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45961.414555555559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45961.414555555559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45961.414555555559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45961.414555555559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45961.414555555559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45961.414555555559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45961.414555555559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45961.414555555559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45961.414555555559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45961.414555555559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45961.414555555559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45961.414555555559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45961.414555555559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45961.414555555559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45961.414555555559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45961.414555555559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45961.414555555559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45961.414555555559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45961.414555555559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45961.414555555559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45961.414555555559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45961.414555555559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45961.414555555559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45961.414555555559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45961.414555555559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45961.414555555559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45961.414555555559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45961.414555555559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45961.414555555559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45961.414555555559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45961.414555555559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45961.414555555559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45961.414555555559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45961.414555555559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45961.414555555559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45961.414555555559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45961.414555555559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45961.414555555559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45961.414555555559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45961.414555555559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45961.414555555559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45961.414555555559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45961.414555555559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45961.414555555559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45961.414555555559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45961.414555555559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45961.414555555559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45961.414555555559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45961.414555555559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45961.414555555559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45961.414555555559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45961.414555555559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45961.414555555559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45961.414555555559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45961.414555555559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45961.414555555559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45961.414555555559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45961.414555555559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45961.414555555559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45961.414555555559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45961.414555555559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45961.414555555559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45961.414555555559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45961.414555555559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45961.414555555559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45961.414555555559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45961.414555555559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45961.414555555559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45961.414555555559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45961.414555555559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45961.414555555559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45961.414555555559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45961.414555555559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45961.414555555559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45961.414555555559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45961.414555555559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45961.414555555559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45961.414555555559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45961.414555555559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45961.414555555559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45961.414555555559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45961.414555555559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45961.414555555559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45961.414555555559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45961.414555555559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45961.414555555559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45961.414555555559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45961.414555555559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45961.414555555559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45961.414555555559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45961.414555555559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45961.414555555559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45961.414555555559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45961.414555555559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45961.414555555559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45961.414555555559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45961.414555555559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45961.414555555559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45961.414555555559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45961.414555555559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45961.414555555559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45961.414555555559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45961.414555555559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45961.414555555559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45961.414555555559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45961.414555555559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45961.414555555559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45961.414555555559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45961.414555555559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45961.414555555559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45961.414555555559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45961.414555555559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45961.414555555559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45961.414555555559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45961.414555555559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45961.414555555559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45961.414555555559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45961.414555555559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45961.414555555559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45961.414555555559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45961.414555555559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45961.414555555559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45961.414555555559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45961.414555555559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45961.414555555559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45961.414555555559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45961.414555555559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45961.414555555559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45961.414555555559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45961.414555555559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45961.414555555559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45961.414555555559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45961.414555555559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45961.414555555559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45961.414555555559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45961.414555555559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45961.414555555559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45961.414555555559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45961.414555555559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45961.414555555559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45961.414555555559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45961.414555555559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45961.414555555559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45961.414555555559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45961.414555555559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45961.414555555559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45961.414555555559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45961.414555555559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45961.414555555559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45961.414555555559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45961.414555555559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45961.414555555559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45961.414555555559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45961.414555555559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45961.414555555559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45961.414555555559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45961.414555555559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45961.414555555559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45961.414555555559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45961.414555555559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45961.414555555559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45961.414555555559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45961.414555555559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45961.414555555559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45961.414555555559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45961.414555555559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45961.414555555559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45961.414555555559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45961.414555555559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45961.414555555559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45961.414555555559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45961.414555555559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45961.414555555559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45961.414555555559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45961.414555555559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45961.414555555559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45961.414555555559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45961.414555555559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45961.414555555559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45961.414555555559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45961.414555555559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45961.414555555559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45961.414555555559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45961.414555555559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45961.414555555559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45961.414555555559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45961.414555555559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45961.414555555559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45961.414555555559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45961.414555555559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45961.414555555559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45961.414555555559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45961.414555555559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45961.414555555559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45961.414555555559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45961.414555555559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45961.414555555559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45961.414555555559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45961.414555555559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45961.414555555559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45961.414555555559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45961.414555555559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45961.414555555559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45961.414555555559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45961.414555555559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45961.414555555559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45961.414555555559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45961.414555555559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45961.414555555559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45961.414555555559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45961.414555555559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45961.414555555559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45961.414555555559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45961.414555555559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45961.414555555559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45961.414555555559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45961.414555555559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45961.414555555559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45961.414555555559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45961.414555555559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45961.414555555559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45961.414555555559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45961.414555555559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45961.414555555559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45961.414555555559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45961.414555555559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45961.414555555559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45961.414555555559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45961.414555555559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45961.414555555559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45961.414555555559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45961.414555555559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45961.414555555559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45961.414555555559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45961.414555555559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45961.414555555559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45961.414555555559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45961.414555555559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45961.414555555559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45961.414555555559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45961.414555555559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45961.414555555559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45961.414555555559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45961.414555555559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45961.414555555559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45961.414555555559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45961.414555555559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45961.414555555559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45961.414555555559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45961.414555555559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45961.414555555559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45961.414555555559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45961.414555555559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45961.414555555559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45961.414555555559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45961.414555555559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45961.414555555559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45961.414555555559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45961.414555555559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45961.414555555559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45961.414555555559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45961.414555555559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45961.414555555559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45961.414555555559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45961.414555555559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45961.414555555559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45961.414555555559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45961.414555555559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45961.414555555559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45961.414555555559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45961.414555555559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45961.414555555559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45961.414555555559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45961.414555555559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45961.414555555559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45961.414555555559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45961.414555555559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45961.414555555559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45961.414555555559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45961.414555555559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45961.414555555559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45961.414555555559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45961.414555555559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45961.414555555559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45961.414555555559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45961.414555555559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45961.414555555559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45961.414555555559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45961.414555555559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45961.414555555559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45961.414555555559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45961.414555555559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45961.414555555559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45961.414555555559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45961.414555555559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45961.414555555559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45961.414555555559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45961.414555555559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45961.414555555559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45961.414555555559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45961.414555555559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45961.414555555559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45961.414555555559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45961.414555555559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45961.414555555559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45961.414555555559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45961.414555555559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45961.414555555559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45961.414555555559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45961.414555555559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45961.414555555559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45961.414555555559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45961.414555555559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45961.414555555559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45961.414555555559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45961.414555555559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45961.414555555559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45961.414555555559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45961.414555555559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45961.414555555559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45961.414555555559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45961.414555555559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45961.414555555559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45961.414555555559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45961.414555555559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45961.414555555559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45961.414555555559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45961.414555555559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45961.414555555559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45961.414555555559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45961.414555555559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45961.414555555559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45961.414555555559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45961.414555555559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45961.414555555559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45961.414555555559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45961.414555555559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45961.414555555559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45961.414555555559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45961.414555555559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45961.414555555559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45961.414555555559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45961.414555555559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45961.414555555559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45961.414555555559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45961.414555555559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45961.414555555559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45961.414555555559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45961.414555555559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45961.414555555559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45961.414555555559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45961.414555555559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45961.414555555559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45961.414555555559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45961.414555555559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45961.414555555559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45961.414555555559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45961.414555555559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45961.414555555559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45961.414555555559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45961.414555555559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45961.414555555559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45961.414555555559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45961.414555555559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45961.414555555559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45961.414555555559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45961.414555555559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45961.414555555559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45961.414555555559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45961.414555555559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45961.414555555559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45961.414555555559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45961.414555555559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45961.414555555559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45961.414555555559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45961.414555555559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45961.414555555559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45961.414555555559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45961.414555555559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45961.414555555559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45961.414555555559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45961.414555555559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45961.414555555559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45961.414555555559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45961.414555555559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45961.414555555559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45961.414555555559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45961.414555555559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45961.414555555559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45961.414555555559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45961.414555555559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45961.414555555559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45961.414555555559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45961.414555555559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45961.414555555559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45961.414555555559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45961.414555555559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45961.414555555559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45961.414555555559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45961.414555555559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45961.414555555559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45961.414555555559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45961.414555555559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45961.414555555559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45961.414555555559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45961.414555555559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45961.414555555559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45961.414555555559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45961.414555555559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45961.414555555559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45961.414555555559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45961.414555555559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45961.414555555559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45961.414555555559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45961.414555555559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45961.414555555559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45961.414555555559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45961.414555555559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45961.414555555559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45961.414555555559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45961.414555555559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45961.414555555559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45961.414555555559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45961.414555555559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45961.414555555559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45961.414555555559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45961.414555555559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45961.414555555559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45961.414555555559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45961.414555555559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45961.414555555559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45961.414555555559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45961.414555555559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45961.414555555559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45961.414555555559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45961.414555555559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45961.414555555559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45961.414555555559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45961.414555555559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45961.414555555559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45961.414555555559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45961.414555555559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45961.414555555559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45961.414555555559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45961.414555555559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45961.414555555559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45961.414555555559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45961.414555555559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45961.414555555559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45961.414555555559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45961.414555555559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45961.414555555559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45961.414555555559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45961.414555555559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45961.414555555559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45961.414555555559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45961.414555555559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45961.414555555559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45961.414555555559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45961.414555555559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45961.414555555559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45961.414555555559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45961.414555555559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45961.414555555559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45961.414555555559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45961.414555555559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45961.414555555559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45961.414555555559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45961.414555555559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45961.414555555559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45961.414555555559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45961.414555555559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45961.414555555559</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0"/>
  <sheetViews>
    <sheetView tabSelected="1" workbookViewId="0">
      <selection activeCell="K8" sqref="K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257.93383773147798</v>
      </c>
      <c r="H2" s="99">
        <v>45703.474768518521</v>
      </c>
      <c r="I2" s="99" t="str">
        <f>IFERROR(VLOOKUP(D2,DB!A:F,6,0),"")</f>
        <v>SCECO</v>
      </c>
      <c r="J2" s="99" t="str">
        <f>IFERROR(VLOOKUP(D2,DB!A:G,7,0),"")</f>
        <v>Dead</v>
      </c>
      <c r="K2" s="101" t="s">
        <v>39112</v>
      </c>
      <c r="L2" s="94" t="str">
        <f>IFERROR(VLOOKUP(D2,DB!A:I,9,0),"")</f>
        <v>Latis</v>
      </c>
    </row>
    <row r="3" spans="1:16" ht="15" customHeight="1">
      <c r="A3" s="170" t="s">
        <v>39113</v>
      </c>
      <c r="B3" s="119" t="str">
        <f>IFERROR(VLOOKUP(D3,DB!A:K,11,0),"")</f>
        <v>R4</v>
      </c>
      <c r="C3" s="120">
        <v>1</v>
      </c>
      <c r="D3" s="94" t="s">
        <v>28974</v>
      </c>
      <c r="E3" s="98" t="s">
        <v>39021</v>
      </c>
      <c r="F3" s="123">
        <v>45960.96875</v>
      </c>
      <c r="G3" s="124">
        <f ca="1">IFERROR(NOW()-F3,"")</f>
        <v>0.44580532407417195</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0.33169652777723968</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2</v>
      </c>
      <c r="D5" s="94" t="s">
        <v>36870</v>
      </c>
      <c r="E5" s="98" t="s">
        <v>39021</v>
      </c>
      <c r="F5" s="123">
        <v>45961.374062499999</v>
      </c>
      <c r="G5" s="124">
        <f ca="1">IFERROR(NOW()-F5,"")</f>
        <v>4.0492824075045064E-2</v>
      </c>
      <c r="H5" s="123">
        <v>45961.363761574074</v>
      </c>
      <c r="I5" s="119" t="str">
        <f>IFERROR(VLOOKUP(D5,DB!A:F,6,0),"")</f>
        <v>SCECO</v>
      </c>
      <c r="J5" s="119" t="str">
        <f>IFERROR(VLOOKUP(D5,DB!A:G,7,0),"")</f>
        <v>Dead</v>
      </c>
      <c r="K5" s="125" t="s">
        <v>39118</v>
      </c>
      <c r="L5" s="121" t="str">
        <f>IFERROR(VLOOKUP(D5,DB!A:I,9,0),"")</f>
        <v>Latis</v>
      </c>
    </row>
    <row r="6" spans="1:16" ht="15" customHeight="1">
      <c r="A6" s="119" t="s">
        <v>39119</v>
      </c>
      <c r="B6" s="119" t="str">
        <f>IFERROR(VLOOKUP(D6,DB!A:K,11,0),"")</f>
        <v>R4</v>
      </c>
      <c r="C6" s="120">
        <v>2</v>
      </c>
      <c r="D6" s="94" t="s">
        <v>39120</v>
      </c>
      <c r="E6" s="98" t="s">
        <v>39021</v>
      </c>
      <c r="F6" s="123">
        <v>45961.372499999998</v>
      </c>
      <c r="G6" s="124">
        <f ca="1">IFERROR(NOW()-F6,"")</f>
        <v>4.2055324076500256E-2</v>
      </c>
      <c r="H6" s="123">
        <v>45961.3596875</v>
      </c>
      <c r="I6" s="119" t="str">
        <f>IFERROR(VLOOKUP(D6,DB!A:F,6,0),"")</f>
        <v>Generator-SG</v>
      </c>
      <c r="J6" s="119" t="str">
        <f>IFERROR(VLOOKUP(D6,DB!A:G,7,0),"")</f>
        <v>Dead</v>
      </c>
      <c r="K6" s="125" t="s">
        <v>39121</v>
      </c>
      <c r="L6" s="121" t="str">
        <f>IFERROR(VLOOKUP(D6,DB!A:I,9,0),"")</f>
        <v>Latis</v>
      </c>
    </row>
    <row r="7" spans="1:16" ht="15" customHeight="1">
      <c r="A7" s="119" t="s">
        <v>39122</v>
      </c>
      <c r="B7" s="119" t="str">
        <f>IFERROR(VLOOKUP(D7,DB!A:K,11,0),"")</f>
        <v>R4</v>
      </c>
      <c r="C7" s="120">
        <v>1</v>
      </c>
      <c r="D7" s="121" t="s">
        <v>37574</v>
      </c>
      <c r="E7" s="98" t="s">
        <v>39021</v>
      </c>
      <c r="F7" s="123">
        <v>45961.38858796296</v>
      </c>
      <c r="G7" s="124">
        <f ca="1">IFERROR(NOW()-F7,"")</f>
        <v>2.5967361114453524E-2</v>
      </c>
      <c r="H7" s="123">
        <v>45961.358738425923</v>
      </c>
      <c r="I7" s="119" t="str">
        <f>IFERROR(VLOOKUP(D7,DB!A:F,6,0),"")</f>
        <v>SCECO</v>
      </c>
      <c r="J7" s="119" t="str">
        <f>IFERROR(VLOOKUP(D7,DB!A:G,7,0),"")</f>
        <v>Dead+Dead</v>
      </c>
      <c r="K7" s="125" t="s">
        <v>39118</v>
      </c>
      <c r="L7" s="121" t="str">
        <f>IFERROR(VLOOKUP(D7,DB!A:I,9,0),"")</f>
        <v>Latis</v>
      </c>
    </row>
    <row r="8" spans="1:16" ht="15" customHeight="1">
      <c r="A8" s="119"/>
      <c r="B8" s="119" t="str">
        <f>IFERROR(VLOOKUP(D8,DB!A:K,11,0),"")</f>
        <v>R4</v>
      </c>
      <c r="C8" s="120">
        <v>3</v>
      </c>
      <c r="D8" s="121" t="s">
        <v>30508</v>
      </c>
      <c r="E8" s="98"/>
      <c r="F8" s="123"/>
      <c r="G8" s="124">
        <f ca="1">IFERROR(NOW()-F8,"")</f>
        <v>45961.414555324074</v>
      </c>
      <c r="H8" s="123"/>
      <c r="I8" s="119" t="str">
        <f>IFERROR(VLOOKUP(D8,DB!A:F,6,0),"")</f>
        <v>SCECO</v>
      </c>
      <c r="J8" s="119" t="str">
        <f>IFERROR(VLOOKUP(D8,DB!A:G,7,0),"")</f>
        <v>Dead+In progress</v>
      </c>
      <c r="K8" s="125" t="s">
        <v>39123</v>
      </c>
      <c r="L8" s="121" t="str">
        <f>IFERROR(VLOOKUP(D8,DB!A:I,9,0),"")</f>
        <v>Latis</v>
      </c>
    </row>
    <row r="9" spans="1:16" ht="15" customHeight="1">
      <c r="A9" s="119"/>
      <c r="B9" s="119" t="str">
        <f>IFERROR(VLOOKUP(D9,DB!A:K,11,0),"")</f>
        <v/>
      </c>
      <c r="C9" s="120"/>
      <c r="D9" s="121"/>
      <c r="E9" s="98"/>
      <c r="F9" s="123"/>
      <c r="G9" s="124">
        <f ca="1">IFERROR(NOW()-F9,"")</f>
        <v>45961.414555324074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45961.414555324074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45961.414555324074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45961.414555324074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45961.414555324074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45961.414555324074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45961.414555324074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45961.414555324074</v>
      </c>
      <c r="H16" s="123"/>
      <c r="I16" s="119" t="str">
        <f>IFERROR(VLOOKUP(D16,DB!A:F,6,0),"")</f>
        <v/>
      </c>
      <c r="J16" s="119" t="str">
        <f>IFERROR(VLOOKUP(D16,DB!A:G,7,0),"")</f>
        <v/>
      </c>
      <c r="K16" s="125"/>
      <c r="L16" s="121" t="str">
        <f>IFERROR(VLOOKUP(D16,DB!A:I,9,0),"")</f>
        <v/>
      </c>
    </row>
    <row r="17" spans="1:12" ht="15" customHeight="1">
      <c r="A17" s="119"/>
      <c r="B17" s="119"/>
      <c r="C17" s="120"/>
      <c r="D17" s="121"/>
      <c r="E17" s="98"/>
      <c r="F17" s="123"/>
      <c r="G17" s="124">
        <f ca="1">IFERROR(NOW()-F17,"")</f>
        <v>45961.414555324074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45961.414555324074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45961.414555324074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45961.414555324074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45961.414555324074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45961.414555324074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45961.414555324074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45961.414555324074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45961.414555324074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45961.414555324074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45961.414555324074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45961.414555324074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45961.414555324074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45961.414555324074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45961.414555324074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45961.414555324074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45961.414555324074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45961.414555324074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45961.414555324074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45961.414555324074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45961.414555324074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45961.414555324074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45961.414555324074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45961.414555324074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45961.414555324074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45961.414555324074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45961.414555324074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45961.414555324074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45961.414555324074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45961.414555324074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45961.414555324074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45961.414555324074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45961.414555324074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45961.414555324074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45961.414555324074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45961.414555324074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45961.414555324074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45961.414555324074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45961.414555324074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45961.414555324074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45961.414555324074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45961.414555324074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45961.414555324074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45961.414555324074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45961.414555324074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45961.414555324074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45961.414555324074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45961.414555324074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45961.414555324074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45961.414555324074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45961.414555324074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45961.414555324074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45961.414555324074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45961.414555324074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45961.414555324074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45961.414555324074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45961.414555324074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45961.414555324074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45961.414555324074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45961.414555324074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45961.414555324074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45961.414555324074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45961.414555324074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45961.414555324074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45961.414555324074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45961.414555324074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45961.414555324074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45961.414555324074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45961.414555324074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45961.414555324074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45961.414555324074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45961.414555324074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45961.414555324074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45961.414555324074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45961.414555324074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45961.414555324074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45961.414555324074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45961.414555324074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45961.414555324074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45961.414555324074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45961.414555324074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45961.414555324074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45961.414555324074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45961.414555324074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45961.414555324074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45961.414555324074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45961.414555324074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45961.414555324074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45961.414555324074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45961.414555324074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45961.414555324074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45961.414555324074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45961.414555324074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45961.414555324074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45961.414555324074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45961.414555324074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45961.414555324074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45961.414555324074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45961.414555324074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45961.414555324074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45961.414555324074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45961.414555324074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45961.414555324074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45961.414555324074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45961.414555324074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45961.414555324074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45961.414555324074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45961.414555324074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45961.414555324074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45961.414555324074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45961.414555324074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45961.414555324074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45961.414555324074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45961.414555324074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45961.414555324074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45961.414555324074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45961.414555324074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45961.414555324074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45961.414555324074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45961.414555324074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45961.414555324074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45961.414555324074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45961.414555324074</v>
      </c>
      <c r="H139" s="123"/>
      <c r="I139" s="119" t="str">
        <f>IFERROR(VLOOKUP(D139,DB!A:F,6,0),"")</f>
        <v/>
      </c>
      <c r="J139" s="119" t="str">
        <f>IFERROR(VLOOKUP(D139,DB!A:G,7,0),"")</f>
        <v/>
      </c>
      <c r="K139" s="125"/>
      <c r="L139" s="121" t="str">
        <f>IFERROR(VLOOKUP(D139,DB!A:I,9,0),"")</f>
        <v/>
      </c>
    </row>
    <row r="140" spans="1:12" ht="15" customHeight="1">
      <c r="A140" s="126"/>
      <c r="B140" s="126" t="str">
        <f>IFERROR(VLOOKUP(D140,DB!A:K,11,0),"")</f>
        <v/>
      </c>
      <c r="C140" s="127"/>
      <c r="D140" s="128"/>
      <c r="E140" s="129"/>
      <c r="F140" s="130"/>
      <c r="G140" s="131">
        <f ca="1">IFERROR(NOW()-F140,"")</f>
        <v>45961.414555324074</v>
      </c>
      <c r="H140" s="130"/>
      <c r="I140" s="126" t="str">
        <f>IFERROR(VLOOKUP(D140,DB!A:F,6,0),"")</f>
        <v/>
      </c>
      <c r="J140" s="126" t="str">
        <f>IFERROR(VLOOKUP(D140,DB!A:G,7,0),"")</f>
        <v/>
      </c>
      <c r="K140" s="132"/>
      <c r="L140" s="128" t="str">
        <f>IFERROR(VLOOKUP(D140,DB!A:I,9,0),"")</f>
        <v/>
      </c>
    </row>
  </sheetData>
  <dataValidations count="2">
    <dataValidation allowBlank="1" showInputMessage="1" showErrorMessage="1" sqref="E1" xr:uid="{A4F81451-56CC-4543-9497-104C4E44EE4B}"/>
    <dataValidation type="list" allowBlank="1" showInputMessage="1" showErrorMessage="1" sqref="E2:E3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39124</v>
      </c>
      <c r="B2" s="37" t="str">
        <f>IFERROR(VLOOKUP(D2,DB!A:K,11,0),"")</f>
        <v>R5</v>
      </c>
      <c r="C2" s="37">
        <v>3</v>
      </c>
      <c r="D2" s="118" t="s">
        <v>36011</v>
      </c>
      <c r="E2" s="37" t="s">
        <v>39021</v>
      </c>
      <c r="F2" s="38">
        <v>45891.832060185188</v>
      </c>
      <c r="G2" s="144">
        <f ca="1">IFERROR(NOW()-F2,"")</f>
        <v>69.582495138885861</v>
      </c>
      <c r="H2" s="38">
        <v>45891.790393518517</v>
      </c>
      <c r="I2" s="37" t="str">
        <f>IFERROR(VLOOKUP(D2,DB!A:F,6,0),"")</f>
        <v>Generator-SG</v>
      </c>
      <c r="J2" s="37" t="str">
        <f>IFERROR(VLOOKUP(D2,DB!A:G,7,0),"")</f>
        <v>Vandalized</v>
      </c>
      <c r="K2" s="37" t="s">
        <v>39125</v>
      </c>
      <c r="L2" s="37" t="str">
        <f>IFERROR(VLOOKUP(D2,DB!A:I,9,0),"")</f>
        <v>Latis</v>
      </c>
      <c r="M2" s="117"/>
    </row>
    <row r="3" spans="1:13" ht="30.75">
      <c r="A3" s="37" t="s">
        <v>39126</v>
      </c>
      <c r="B3" s="37" t="str">
        <f>IFERROR(VLOOKUP(D3,DB!A:K,11,0),"")</f>
        <v>R5</v>
      </c>
      <c r="C3" s="37">
        <v>1</v>
      </c>
      <c r="D3" s="37" t="s">
        <v>33268</v>
      </c>
      <c r="E3" s="37" t="s">
        <v>39102</v>
      </c>
      <c r="F3" s="38">
        <v>45926.188877314817</v>
      </c>
      <c r="G3" s="144">
        <f t="shared" ref="G3" ca="1" si="0">IFERROR(NOW()-F3,"")</f>
        <v>35.225678009257535</v>
      </c>
      <c r="H3" s="38">
        <v>45926.158159722225</v>
      </c>
      <c r="I3" s="37" t="str">
        <f>IFERROR(VLOOKUP(D3,DB!A:F,6,0),"")</f>
        <v>SCECO</v>
      </c>
      <c r="J3" s="37" t="str">
        <f>IFERROR(VLOOKUP(D3,DB!A:G,7,0),"")</f>
        <v>Good</v>
      </c>
      <c r="K3" s="37" t="s">
        <v>39127</v>
      </c>
      <c r="L3" s="37" t="str">
        <f>IFERROR(VLOOKUP(D3,DB!A:I,9,0),"")</f>
        <v>Latis</v>
      </c>
      <c r="M3" s="117"/>
    </row>
    <row r="4" spans="1:13" ht="48" customHeight="1">
      <c r="A4" s="152" t="s">
        <v>39128</v>
      </c>
      <c r="B4" s="152" t="str">
        <f>IFERROR(VLOOKUP(D4,DB!A:K,11,0),"")</f>
        <v>R5</v>
      </c>
      <c r="C4" s="152">
        <v>1</v>
      </c>
      <c r="D4" s="152" t="s">
        <v>34758</v>
      </c>
      <c r="E4" s="152" t="s">
        <v>39102</v>
      </c>
      <c r="F4" s="153">
        <v>45948.661111111112</v>
      </c>
      <c r="G4" s="154">
        <f ca="1">IFERROR(NOW()-F4,"")</f>
        <v>12.753444212961767</v>
      </c>
      <c r="H4" s="153">
        <v>45948.661111111112</v>
      </c>
      <c r="I4" s="152" t="str">
        <f>IFERROR(VLOOKUP(D4,DB!A:F,6,0),"")</f>
        <v>SCECO</v>
      </c>
      <c r="J4" s="152" t="str">
        <f>IFERROR(VLOOKUP(D4,DB!A:G,7,0),"")</f>
        <v>Dead</v>
      </c>
      <c r="K4" s="152" t="s">
        <v>39129</v>
      </c>
      <c r="L4" s="152" t="str">
        <f>IFERROR(VLOOKUP(D4,DB!A:I,9,0),"")</f>
        <v>Latis</v>
      </c>
    </row>
    <row r="5" spans="1:13" ht="15">
      <c r="A5" s="152"/>
      <c r="B5" s="152" t="str">
        <f>IFERROR(VLOOKUP(D5,DB!A:K,11,0),"")</f>
        <v/>
      </c>
      <c r="C5" s="152"/>
      <c r="D5" s="152"/>
      <c r="E5" s="152"/>
      <c r="F5" s="153"/>
      <c r="G5" s="154">
        <f ca="1">IFERROR(NOW()-F5,"")</f>
        <v>45961.414555324074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45961.414555324074</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45961.414555324074</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45961.414555324074</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45961.414555324074</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45961.414555324074</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45961.414555324074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45961.414555324074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45961.414555324074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45961.414555324074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45961.414555324074</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45961.414555324074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45961.414555324074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45961.414555324074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45961.414555324074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45961.414555324074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45961.414555324074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45961.414555324074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45961.414555324074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45961.414555324074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45961.414555324074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45961.414555324074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45961.414555324074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45961.414555324074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45961.414555324074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45961.414555324074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45961.414555324074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45961.414555324074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45961.414555324074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45961.414555324074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45961.414555324074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45961.414555324074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45961.414555324074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45961.414555324074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45961.414555324074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45961.414555324074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45961.414555324074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45961.414555324074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45961.414555324074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45961.414555324074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45961.414555324074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45961.414555324074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45961.414555324074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45961.414555324074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45961.414555324074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45961.414555324074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45961.414555324074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45961.414555324074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45961.414555324074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45961.414555324074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45961.414555324074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45961.414555324074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45961.414555324074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45961.414555324074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45961.414555324074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45961.414555324074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45961.414555324074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45961.414555324074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45961.414555324074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45961.414555324074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45961.414555324074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45961.414555324074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45961.414555324074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45961.414555324074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45961.414555324074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45961.414555324074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45961.414555324074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45961.414555324074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45961.414555324074</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45961.414555324074</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45961.414555324074</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45961.414555324074</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45961.414555324074</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45961.414555324074</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45961.414555324074</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45961.414555324074</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45961.414555324074</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45961.414555324074</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45961.414555324074</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45961.414555324074</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45961.414555324074</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45961.414555324074</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45961.414555324074</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45961.414555324074</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45961.414555324074</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45961.414555324074</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45961.414555324074</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45961.414555324074</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45961.414555324074</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45961.414555324074</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45961.414555324074</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45961.414555324074</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45961.414555324074</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45961.414555324074</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45961.414555324074</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45961.414555324074</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45961.414555324074</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45961.414555324074</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45961.414555324074</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45961.414555324074</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45961.414555324074</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45961.414555324074</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45961.414555324074</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45961.414555324074</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45961.414555324074</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45961.414555324074</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45961.414555324074</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45961.414555324074</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45961.414555324074</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45961.414555324074</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45961.414555324074</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45961.414555324074</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45961.414555324074</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45961.414555324074</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45961.414555324074</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45961.414555324074</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45961.414555324074</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45961.414555324074</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45961.414555324074</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45961.414555324074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45961.414555324074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45961.414555324074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45961.414555324074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45961.414555324074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45961.414555324074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45961.414555324074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45961.414555324074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45961.414555324074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45961.414555324074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45961.414555324074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45961.414555324074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45961.414555324074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45961.414555324074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45961.414555324074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45961.414555324074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45961.414555324074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45961.414555324074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45961.414555324074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45961.414555324074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45961.414555324074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45961.414555324074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45961.414555324074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45961.414555324074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45961.414555324074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45961.414555324074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45961.414555324074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45961.414555324074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45961.414555324074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45961.414555324074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45961.414555324074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45961.414555324074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45961.414555324074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45961.414555324074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45961.414555324074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45961.414555324074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45961.414555324074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45961.414555324074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45961.414555324074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45961.414555324074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45961.414555324074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45961.414555324074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45961.414555324074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45961.414555324074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45961.414555324074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45961.414555324074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45961.414555324074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45961.414555324074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45961.414555324074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45961.414555324074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45961.414555324074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45961.414555324074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45961.414555324074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45961.414555324074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45961.414555324074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45961.414555324074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45961.414555324074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45961.414555324074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45961.414555324074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45961.414555324074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45961.414555324074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45961.414555324074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45961.414555324074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45961.414555324074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45961.414555324074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45961.414555324074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45961.414555324074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45961.414555324074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45961.414555324074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45961.414555324074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45961.414555324074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45961.414555324074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45961.414555324074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45961.414555324074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45961.414555324074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45961.414555324074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45961.414555324074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45961.414555324074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45961.414555324074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45961.414555324074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45961.414555324074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45961.414555324074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45961.414555324074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45961.414555324074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45961.414555324074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45961.414555324074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45961.414555324074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45961.414555324074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45961.414555324074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45961.414555324074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45961.414555324074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45961.414555324074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45961.414555324074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45961.414555324074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45961.414555324074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45961.414555324074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45961.414555324074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45961.414555324074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45961.414555324074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45961.414555324074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45961.414555324074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45961.414555324074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45961.414555324074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45961.414555324074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45961.414555324074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45961.414555324074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45961.414555324074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45961.414555324074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45961.414555324074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45961.414555324074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45961.414555324074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45961.414555324074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45961.414555324074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45961.414555324074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45961.414555324074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45961.414555324074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45961.414555324074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45961.414555324074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45961.414555324074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45961.414555324074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45961.414555324074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45961.414555324074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45961.414555324074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45961.414555324074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45961.414555324074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45961.414555324074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45961.414555324074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45961.414555324074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45961.414555324074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45961.414555324074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45961.414555324074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45961.414555324074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45961.414555324074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45961.414555324074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45961.414555324074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45961.414555324074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45961.414555324074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45961.414555324074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45961.414555324074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45961.414555324074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45961.414555324074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45961.414555324074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45961.414555324074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45961.414555324074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45961.414555324074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45961.414555324074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45961.414555324074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45961.414555324074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45961.414555324074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45961.414555324074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45961.414555324074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45961.414555324074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45961.414555324074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45961.414555324074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45961.414555324074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45961.414555324074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45961.414555324074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45961.414555324074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45961.414555324074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45961.414555324074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45961.414555324074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45961.414555324074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45961.414555324074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45961.414555324074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45961.414555324074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45961.414555324074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45961.414555324074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45961.414555324074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45961.414555324074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45961.414555324074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45961.414555324074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45961.414555324074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45961.414555324074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45961.414555324074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45961.414555324074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45961.414555324074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45961.414555324074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45961.414555324074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45961.414555324074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45961.414555324074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45961.414555324074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45961.414555324074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45961.414555324074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45961.414555324074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45961.414555324074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45961.414555324074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45961.414555324074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45961.414555324074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45961.414555324074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45961.414555324074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45961.414555324074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45961.414555324074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45961.414555324074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45961.414555324074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45961.414555324074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45961.414555324074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45961.414555324074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45961.414555324074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45961.414555324074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45961.414555324074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45961.414555324074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45961.414555324074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45961.414555324074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45961.414555324074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45961.414555324074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45961.414555324074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45961.414555324074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45961.414555324074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45961.414555324074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45961.414555324074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45961.414555324074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45961.414555324074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45961.414555324074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45961.414555324074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45961.414555324074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45961.414555324074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45961.414555324074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45961.414555324074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45961.414555324074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45961.414555324074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45961.414555324074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45961.414555324074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45961.414555324074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45961.414555324074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45961.414555324074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45961.414555324074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45961.414555324074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45961.414555324074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45961.414555324074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45961.414555324074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45961.414555324074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45961.414555324074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45961.414555324074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45961.414555324074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45961.414555324074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45961.414555324074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45961.414555324074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45961.414555324074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45961.414555324074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45961.414555324074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45961.414555324074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45961.414555324074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45961.414555324074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45961.414555324074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45961.414555324074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45961.414555324074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45961.414555324074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45961.414555324074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45961.414555324074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45961.414555324074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45961.414555324074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45961.414555324074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45961.414555324074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45961.414555324074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45961.414555324074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45961.414555324074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45961.414555324074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45961.414555324074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45961.414555324074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45961.414555324074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45961.414555324074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45961.414555324074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45961.414555324074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45961.414555324074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45961.414555324074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45961.414555324074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45961.414555324074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45961.414555324074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45961.414555324074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45961.414555324074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45961.414555324074</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49"/>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39130</v>
      </c>
      <c r="B2" s="103" t="str">
        <f>IFERROR(VLOOKUP(D2,DB!A:K,11,0),"")</f>
        <v>R6</v>
      </c>
      <c r="C2" s="105">
        <v>2</v>
      </c>
      <c r="D2" s="103" t="s">
        <v>29994</v>
      </c>
      <c r="E2" s="106" t="s">
        <v>39021</v>
      </c>
      <c r="F2" s="107">
        <v>45961.39230324074</v>
      </c>
      <c r="G2" s="77">
        <f ca="1">IFERROR(NOW()-F2,"")</f>
        <v>2.2252083334024064E-2</v>
      </c>
      <c r="H2" s="107">
        <v>45961.382719907408</v>
      </c>
      <c r="I2" s="103" t="str">
        <f>IFERROR(VLOOKUP(D2,DB!A:F,6,0),"")</f>
        <v>SCECO</v>
      </c>
      <c r="J2" s="102" t="str">
        <f>IFERROR(VLOOKUP(D2,DB!A:G,7,0),"")</f>
        <v>Dead</v>
      </c>
      <c r="K2" s="108" t="s">
        <v>39131</v>
      </c>
      <c r="L2" s="109" t="str">
        <f>IFERROR(VLOOKUP(D2,DB!A:I,9,0),"")</f>
        <v>Latis</v>
      </c>
    </row>
    <row r="3" spans="1:16383" ht="31.5" customHeight="1">
      <c r="A3" s="104" t="s">
        <v>39132</v>
      </c>
      <c r="B3" s="103" t="str">
        <f>IFERROR(VLOOKUP(D3,DB!A:K,11,0),"")</f>
        <v>R6</v>
      </c>
      <c r="C3" s="105">
        <v>1</v>
      </c>
      <c r="D3" s="103" t="s">
        <v>35676</v>
      </c>
      <c r="E3" s="106" t="s">
        <v>39021</v>
      </c>
      <c r="F3" s="107"/>
      <c r="G3" s="77">
        <f ca="1">IFERROR(NOW()-F3,"-")</f>
        <v>45961.414555324074</v>
      </c>
      <c r="H3" s="107">
        <v>45961.382719907408</v>
      </c>
      <c r="I3" s="103" t="str">
        <f>IFERROR(VLOOKUP(D3,DB!A:F,6,0),"")</f>
        <v>SCECO</v>
      </c>
      <c r="J3" s="102" t="str">
        <f>IFERROR(VLOOKUP(D3,DB!A:G,7,0),"")</f>
        <v>Dead</v>
      </c>
      <c r="K3" s="108" t="s">
        <v>39133</v>
      </c>
      <c r="L3" s="109" t="str">
        <f>IFERROR(VLOOKUP(D3,DB!A:I,9,0),"")</f>
        <v>Latis</v>
      </c>
    </row>
    <row r="4" spans="1:16383" ht="31.5" customHeight="1">
      <c r="A4" s="104"/>
      <c r="B4" s="103" t="str">
        <f>IFERROR(VLOOKUP(D4,DB!A:K,11,0),"")</f>
        <v/>
      </c>
      <c r="C4" s="105"/>
      <c r="D4" s="103"/>
      <c r="E4" s="106"/>
      <c r="F4" s="107"/>
      <c r="G4" s="77">
        <f ca="1">IFERROR(NOW()-F4,"-")</f>
        <v>45961.414555324074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45961.414555324074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45961.414555324074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45961.414555324074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45961.414555324074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45961.414555324074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45961.414555324074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45961.414555324074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45961.414555324074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45961.414555324074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45961.414555324074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45961.414555324074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45961.414555324074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45961.414555324074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45961.414555324074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45961.414555324074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45961.414555324074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45961.414555324074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45961.414555324074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45961.414555324074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45961.414555324074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45961.414555324074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45961.414555324074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45961.414555324074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45961.414555324074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45961.414555324074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45961.414555324074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45961.414555324074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45961.414555324074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45961.414555324074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45961.414555324074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45961.414555324074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45961.414555324074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45961.414555324074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45961.414555324074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45961.414555324074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45961.414555324074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45961.414555324074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45961.414555324074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45961.414555324074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45961.414555324074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45961.414555324074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45961.414555324074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45961.414555324074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45961.414555324074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45961.414555324074</v>
      </c>
      <c r="H49" s="107"/>
      <c r="I49" s="103" t="str">
        <f>IFERROR(VLOOKUP(D49,DB!A:F,6,0),"")</f>
        <v/>
      </c>
      <c r="J49" s="102" t="str">
        <f>IFERROR(VLOOKUP(D49,DB!A:G,7,0),"")</f>
        <v/>
      </c>
      <c r="K49" s="108"/>
      <c r="L49" s="109" t="str">
        <f>IFERROR(VLOOKUP(D49,DB!A:I,9,0),"")</f>
        <v/>
      </c>
    </row>
  </sheetData>
  <dataValidations count="2">
    <dataValidation allowBlank="1" showInputMessage="1" showErrorMessage="1" sqref="E1" xr:uid="{380493DB-286A-4683-AF55-C78F04945A49}"/>
    <dataValidation type="list" allowBlank="1" showInputMessage="1" showErrorMessage="1" sqref="E2:E49"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2025-10-31T06:57:04Z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