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057" documentId="120_S{2AC9BD13-BADA-5192-A53E-5A8FF88502F6}" xr6:coauthVersionLast="47" xr6:coauthVersionMax="47" xr10:uidLastSave="{27D1C635-DF65-49CA-BD6D-8F0F47B78556}"/>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44" i="4"/>
  <c r="L45" i="4"/>
  <c r="L46" i="4"/>
  <c r="L47" i="4"/>
  <c r="J44" i="4"/>
  <c r="J45" i="4"/>
  <c r="J46" i="4"/>
  <c r="J47" i="4"/>
  <c r="I44" i="4"/>
  <c r="I45" i="4"/>
  <c r="I46" i="4"/>
  <c r="I47" i="4"/>
  <c r="B44" i="4"/>
  <c r="B45" i="4"/>
  <c r="B46" i="4"/>
  <c r="B4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L41" i="4"/>
  <c r="L42" i="4"/>
  <c r="L43" i="4"/>
  <c r="J41" i="4"/>
  <c r="J42" i="4"/>
  <c r="J43" i="4"/>
  <c r="I41" i="4"/>
  <c r="I42" i="4"/>
  <c r="I43" i="4"/>
  <c r="B41" i="4"/>
  <c r="B42" i="4"/>
  <c r="B43" i="4"/>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I2" i="9"/>
  <c r="I3" i="9"/>
  <c r="I4" i="9"/>
  <c r="I5" i="9"/>
  <c r="I6" i="9"/>
  <c r="I7" i="9"/>
  <c r="I8" i="9"/>
  <c r="I9" i="9"/>
  <c r="I10" i="9"/>
  <c r="I11" i="9"/>
  <c r="I12" i="9"/>
  <c r="I13" i="9"/>
  <c r="I14" i="9"/>
  <c r="I15" i="9"/>
  <c r="I16" i="9"/>
  <c r="I17" i="9"/>
  <c r="I18" i="9"/>
  <c r="I19" i="9"/>
  <c r="I2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<sst xmlns="http://schemas.openxmlformats.org/spreadsheetml/2006/main" count="180282" uniqueCount="39124">
  <si>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</si>
  <si>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</si>
  <si>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</si>
  <si>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</si>
  <si>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</si>
  <si>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</si>
  <si>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</si>
  <si>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</si>
  <si>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</si>
  <si>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</si>
  <si>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</si>
  <si>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</si>
  <si>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</si>
  <si>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</si>
  <si>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</si>
  <si>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</si>
  <si>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</si>
  <si>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</si>
  <si>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</si>
  <si>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</si>
  <si>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</si>
  <si>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</si>
  <si>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</si>
  <si>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</si>
  <si>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</si>
  <si>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</si>
  <si>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</si>
  <si>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</si>
  <si>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</si>
  <si>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</si>
  <si>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</si>
  <si>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</si>
  <si>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</si>
  <si>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</si>
  <si>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</si>
  <si>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</si>
  <si>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</si>
  <si>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</si>
  <si>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</si>
  <si>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</si>
  <si>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</si>
  <si>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</si>
  <si>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</si>
  <si>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</si>
  <si>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</si>
  <si>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</si>
  <si>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</si>
  <si>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</si>
  <si>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</si>
  <si>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</si>
  <si>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</si>
  <si>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</si>
  <si>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</si>
  <si>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</si>
  <si>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</si>
  <si>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</si>
  <si>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</si>
  <si>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</si>
  <si>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</si>
  <si>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</si>
  <si>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</si>
  <si>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</si>
  <si>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</si>
  <si>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</si>
  <si>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</si>
  <si>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</si>
  <si>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</si>
  <si>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</si>
  <si>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</si>
  <si>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</si>
  <si>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</si>
  <si>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</si>
  <si>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</si>
  <si>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</si>
  <si>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</si>
  <si>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</si>
  <si>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</si>
  <si>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</si>
  <si>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</si>
  <si>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</si>
  <si>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</si>
  <si>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</si>
  <si>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</si>
  <si>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</si>
  <si>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</si>
  <si>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</si>
  <si>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</si>
  <si>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</si>
  <si>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</si>
  <si>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</si>
  <si>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</si>
  <si>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</si>
  <si>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</si>
  <si>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</si>
  <si>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</si>
  <si>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</si>
  <si>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</si>
  <si>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</si>
  <si>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</si>
  <si>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</si>
  <si>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</si>
  <si>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</si>
  <si>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</si>
  <si>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</si>
  <si>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</si>
  <si>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</si>
  <si>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</si>
  <si>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</si>
  <si>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</si>
  <si>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</si>
  <si>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</si>
  <si>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</si>
  <si>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</si>
  <si>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</si>
  <si>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</si>
  <si>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</si>
  <si>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</si>
  <si>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</si>
  <si>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</si>
  <si>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</si>
  <si>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</si>
  <si>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</si>
  <si>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</si>
  <si>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</si>
  <si>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</si>
  <si>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</si>
  <si>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</si>
  <si>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</si>
  <si>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</si>
  <si>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</si>
  <si>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</si>
  <si>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</si>
  <si>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</si>
  <si>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</si>
  <si>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</si>
  <si>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</si>
  <si>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</si>
  <si>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</si>
  <si>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</si>
  <si>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</si>
  <si>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</si>
  <si>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</si>
  <si>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</si>
  <si>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</si>
  <si>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</si>
  <si>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</si>
  <si>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</si>
  <si>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</si>
  <si>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</si>
  <si>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</si>
  <si>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</si>
  <si>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</si>
  <si>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</si>
  <si>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</si>
  <si>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</si>
  <si>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</si>
  <si>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</si>
  <si>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</si>
  <si>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</si>
  <si>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</si>
  <si>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</si>
  <si>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</si>
  <si>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</si>
  <si>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</si>
  <si>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</si>
  <si>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</si>
  <si>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</si>
  <si>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</si>
  <si>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</si>
  <si>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</si>
  <si>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</si>
  <si>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</si>
  <si>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</si>
  <si>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</si>
  <si>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</si>
  <si>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</si>
  <si>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</si>
  <si>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</si>
  <si>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</si>
  <si>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</si>
  <si>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</si>
  <si>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</si>
  <si>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</si>
  <si>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</si>
  <si>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</si>
  <si>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</si>
  <si>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</si>
  <si>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</si>
  <si>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</si>
  <si>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</si>
  <si>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</si>
  <si>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</si>
  <si>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</si>
  <si>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</si>
  <si>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</si>
  <si>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</si>
  <si>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</si>
  <si>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</si>
  <si>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</si>
  <si>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</si>
  <si>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</si>
  <si>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</si>
  <si>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</si>
  <si>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</si>
  <si>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</si>
  <si>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</si>
  <si>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</si>
  <si>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</si>
  <si>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</si>
  <si>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</si>
  <si>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</si>
  <si>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</si>
  <si>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</si>
  <si>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</si>
  <si>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</si>
  <si>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</si>
  <si>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</si>
  <si>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</si>
  <si>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</si>
  <si>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</si>
  <si>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</si>
  <si>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</si>
  <si>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</si>
  <si>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</si>
  <si>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</si>
  <si>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</si>
  <si>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</si>
  <si>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</si>
  <si>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</si>
  <si>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</si>
  <si>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</si>
  <si>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</si>
  <si>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</si>
  <si>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</si>
  <si>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</si>
  <si>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</si>
  <si>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</si>
  <si>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</si>
  <si>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</si>
  <si>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</si>
  <si>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</si>
  <si>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</si>
  <si>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</si>
  <si>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</si>
  <si>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</si>
  <si>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</si>
  <si>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</si>
  <si>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</si>
  <si>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</si>
  <si>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</si>
  <si>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</si>
  <si>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</si>
  <si>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</si>
  <si>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</si>
  <si>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</si>
  <si>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</si>
  <si>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</si>
  <si>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</si>
  <si>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</si>
  <si>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</si>
  <si>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</si>
  <si>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</si>
  <si>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</si>
  <si>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</si>
  <si>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</si>
  <si>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</si>
  <si>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</si>
  <si>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</si>
  <si>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</si>
  <si>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</si>
  <si>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</si>
  <si>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</si>
  <si>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</si>
  <si>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</si>
  <si>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</si>
  <si>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</si>
  <si>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</si>
  <si>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</si>
  <si>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</si>
  <si>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</si>
  <si>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</si>
  <si>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</si>
  <si>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</si>
  <si>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</si>
  <si>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</si>
  <si>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</si>
  <si>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</si>
  <si>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</si>
  <si>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</si>
  <si>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</si>
  <si>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</si>
  <si>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</si>
  <si>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</si>
  <si>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</si>
  <si>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</si>
  <si>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</si>
  <si>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</si>
  <si>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</si>
  <si>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</si>
  <si>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</si>
  <si>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</si>
  <si>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</si>
  <si>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</si>
  <si>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</si>
  <si>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</si>
  <si>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</si>
  <si>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</si>
  <si>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</si>
  <si>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</si>
  <si>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</si>
  <si>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</si>
  <si>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</si>
  <si>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</si>
  <si>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</si>
  <si>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</si>
  <si>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</si>
  <si>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</si>
  <si>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</si>
  <si>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</si>
  <si>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</si>
  <si>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</si>
  <si>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</si>
  <si>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</si>
  <si>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</si>
  <si>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</si>
  <si>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</si>
  <si>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</si>
  <si>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</si>
  <si>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</si>
  <si>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</si>
  <si>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</si>
  <si>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</si>
  <si>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</si>
  <si>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</si>
  <si>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</si>
  <si>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</si>
  <si>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</si>
  <si>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</si>
  <si>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</si>
  <si>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</si>
  <si>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</si>
  <si>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</si>
  <si>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</si>
  <si>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</si>
  <si>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</si>
  <si>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</si>
  <si>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</si>
  <si>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</si>
  <si>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</si>
  <si>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</si>
  <si>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</si>
  <si>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</si>
  <si>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</si>
  <si>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</si>
  <si>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</si>
  <si>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</si>
  <si>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</si>
  <si>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</si>
  <si>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</si>
  <si>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</si>
  <si>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</si>
  <si>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</si>
  <si>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</si>
  <si>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</si>
  <si>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</si>
  <si>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</si>
  <si>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</si>
  <si>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</si>
  <si>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</si>
  <si>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</si>
  <si>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</si>
  <si>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</si>
  <si>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</si>
  <si>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</si>
  <si>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</si>
  <si>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</si>
  <si>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</si>
  <si>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</si>
  <si>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</si>
  <si>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</si>
  <si>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</si>
  <si>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</si>
  <si>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</si>
  <si>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</si>
  <si>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</si>
  <si>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</si>
  <si>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</si>
  <si>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</si>
  <si>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</si>
  <si>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</si>
  <si>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</si>
  <si>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</si>
  <si>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</si>
  <si>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</si>
  <si>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</si>
  <si>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</si>
  <si>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</si>
  <si>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</si>
  <si>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</si>
  <si>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</si>
  <si>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</si>
  <si>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</si>
  <si>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</si>
  <si>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</si>
  <si>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</si>
  <si>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</si>
  <si>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</si>
  <si>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</si>
  <si>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</si>
  <si>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</si>
  <si>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</si>
  <si>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</si>
  <si>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</si>
  <si>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</si>
  <si>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</si>
  <si>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</si>
  <si>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</si>
  <si>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</si>
  <si>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</si>
  <si>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</si>
  <si>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</si>
  <si>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</si>
  <si>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</si>
  <si>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</si>
  <si>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</si>
  <si>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</si>
  <si>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</si>
  <si>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</si>
  <si>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</si>
  <si>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</si>
  <si>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</si>
  <si>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</si>
  <si>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</si>
  <si>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</si>
  <si>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</si>
  <si>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</si>
  <si>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</si>
  <si>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</si>
  <si>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</si>
  <si>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</si>
  <si>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</si>
  <si>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</si>
  <si>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</si>
  <si>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</si>
  <si>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</si>
  <si>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</si>
  <si>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</si>
  <si>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</si>
  <si>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</si>
  <si>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</si>
  <si>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</si>
  <si>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</si>
  <si>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</si>
  <si>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</si>
  <si>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</si>
  <si>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</si>
  <si>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</si>
  <si>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</si>
  <si>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</si>
  <si>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</si>
  <si>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</si>
  <si>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</si>
  <si>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</si>
  <si>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</si>
  <si>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</si>
  <si>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</si>
  <si>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</si>
  <si>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</si>
  <si>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</si>
  <si>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</si>
  <si>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</si>
  <si>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</si>
  <si>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</si>
  <si>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</si>
  <si>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</si>
  <si>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</si>
  <si>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</si>
  <si>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</si>
  <si>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</si>
  <si>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</si>
  <si>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</si>
  <si>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</si>
  <si>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</si>
  <si>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</si>
  <si>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</si>
  <si>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</si>
  <si>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</si>
  <si>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</si>
  <si>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</si>
  <si>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</si>
  <si>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</si>
  <si>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</si>
  <si>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</si>
  <si>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</si>
  <si>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</si>
  <si>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</si>
  <si>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</si>
  <si>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</si>
  <si>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</si>
  <si>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</si>
  <si>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</si>
  <si>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</si>
  <si>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</si>
  <si>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</si>
  <si>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</si>
  <si>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</si>
  <si>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</si>
  <si>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</si>
  <si>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</si>
  <si>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</si>
  <si>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</si>
  <si>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</si>
  <si>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</si>
  <si>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</si>
  <si>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</si>
  <si>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</si>
  <si>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</si>
  <si>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</si>
  <si>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</si>
  <si>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</si>
  <si>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</si>
  <si>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</si>
  <si>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</si>
  <si>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</si>
  <si>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</si>
  <si>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</si>
  <si>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</si>
  <si>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</si>
  <si>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</si>
  <si>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</si>
  <si>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</si>
  <si>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</si>
  <si>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</si>
  <si>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</si>
  <si>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</si>
  <si>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</si>
  <si>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</si>
  <si>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</si>
  <si>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</si>
  <si>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</si>
  <si>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</si>
  <si>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</si>
  <si>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</si>
  <si>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</si>
  <si>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</si>
  <si>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</si>
  <si>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</si>
  <si>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</si>
  <si>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</si>
  <si>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</si>
  <si>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</si>
  <si>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</si>
  <si>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</si>
  <si>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</si>
  <si>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</si>
  <si>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</si>
  <si>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</si>
  <si>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</si>
  <si>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</si>
  <si>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</si>
  <si>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</si>
  <si>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</si>
  <si>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</si>
  <si>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</si>
  <si>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</si>
  <si>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</si>
  <si>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</si>
  <si>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</si>
  <si>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</si>
  <si>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</si>
  <si>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</si>
  <si>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</si>
  <si>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</si>
  <si>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</si>
  <si>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</si>
  <si>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</si>
  <si>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</si>
  <si>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</si>
  <si>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</si>
  <si>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</si>
  <si>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</si>
  <si>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</si>
  <si>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</si>
  <si>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</si>
  <si>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</si>
  <si>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</si>
  <si>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</si>
  <si>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</si>
  <si>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</si>
  <si>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</si>
  <si>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</si>
  <si>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</si>
  <si>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</si>
  <si>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</si>
  <si>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</si>
  <si>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</si>
  <si>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</si>
  <si>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</si>
  <si>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</si>
  <si>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</si>
  <si>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</si>
  <si>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</si>
  <si>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</si>
  <si>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</si>
  <si>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</si>
  <si>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</si>
  <si>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</si>
  <si>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</si>
  <si>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</si>
  <si>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</si>
  <si>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</si>
  <si>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</si>
  <si>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</si>
  <si>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</si>
  <si>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</si>
  <si>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</si>
  <si>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</si>
  <si>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</si>
  <si>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</si>
  <si>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</si>
  <si>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</si>
  <si>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</si>
  <si>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</si>
  <si>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</si>
  <si>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</si>
  <si>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</si>
  <si>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</si>
  <si>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</si>
  <si>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</si>
  <si>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</si>
  <si>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</si>
  <si>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</si>
  <si>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</si>
  <si>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</si>
  <si>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</si>
  <si>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</si>
  <si>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</si>
  <si>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</si>
  <si>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</si>
  <si>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</si>
  <si>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</si>
  <si>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</si>
  <si>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</si>
  <si>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</si>
  <si>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</si>
  <si>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</si>
  <si>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</si>
  <si>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</si>
  <si>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</si>
  <si>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</si>
  <si>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</si>
  <si>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</si>
  <si>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</si>
  <si>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</si>
  <si>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</si>
  <si>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</si>
  <si>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</si>
  <si>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</si>
  <si>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</si>
  <si>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</si>
  <si>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</si>
  <si>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</si>
  <si>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</si>
  <si>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</si>
  <si>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</si>
  <si>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</si>
  <si>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</si>
  <si>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</si>
  <si>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</si>
  <si>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</si>
  <si>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</si>
  <si>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</si>
  <si>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</si>
  <si>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</si>
  <si>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</si>
  <si>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</si>
  <si>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</si>
  <si>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</si>
  <si>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</si>
  <si>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</si>
  <si>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</si>
  <si>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</si>
  <si>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</si>
  <si>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</si>
  <si>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</si>
  <si>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</si>
  <si>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</si>
  <si>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</si>
  <si>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</si>
  <si>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</si>
  <si>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</si>
  <si>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</si>
  <si>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</si>
  <si>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</si>
  <si>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</si>
  <si>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</si>
  <si>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</si>
  <si>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</si>
  <si>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</si>
  <si>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</si>
  <si>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</si>
  <si>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</si>
  <si>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</si>
  <si>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</si>
  <si>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</si>
  <si>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</si>
  <si>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</si>
  <si>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</si>
  <si>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</si>
  <si>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</si>
  <si>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</si>
  <si>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</si>
  <si>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</si>
  <si>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</si>
  <si>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</si>
  <si>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</si>
  <si>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</si>
  <si>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</si>
  <si>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</si>
  <si>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</si>
  <si>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</si>
  <si>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</si>
  <si>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</si>
  <si>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</si>
  <si>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</si>
  <si>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</si>
  <si>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</si>
  <si>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</si>
  <si>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</si>
  <si>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</si>
  <si>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</si>
  <si>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</si>
  <si>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</si>
  <si>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</si>
  <si>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</si>
  <si>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</si>
  <si>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</si>
  <si>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</si>
  <si>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</si>
  <si>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</si>
  <si>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</si>
  <si>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</si>
  <si>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</si>
  <si>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</si>
  <si>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</si>
  <si>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</si>
  <si>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</si>
  <si>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</si>
  <si>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</si>
  <si>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</si>
  <si>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</si>
  <si>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</si>
  <si>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</si>
  <si>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</si>
  <si>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</si>
  <si>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</si>
  <si>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</si>
  <si>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</si>
  <si>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</si>
  <si>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</si>
  <si>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</si>
  <si>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</si>
  <si>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</si>
  <si>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</si>
  <si>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</si>
  <si>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</si>
  <si>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</si>
  <si>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</si>
  <si>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</si>
  <si>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</si>
  <si>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</si>
  <si>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</si>
  <si>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</si>
  <si>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</si>
  <si>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</si>
  <si>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</si>
  <si>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</si>
  <si>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</si>
  <si>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</si>
  <si>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</si>
  <si>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</si>
  <si>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</si>
  <si>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</si>
  <si>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</si>
  <si>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</si>
  <si>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</si>
  <si>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</si>
  <si>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</si>
  <si>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</si>
  <si>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</si>
  <si>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</si>
  <si>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</si>
  <si>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</si>
  <si>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</si>
  <si>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</si>
  <si>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</si>
  <si>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</si>
  <si>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</si>
  <si>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</si>
  <si>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</si>
  <si>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</si>
  <si>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</si>
  <si>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</si>
  <si>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</si>
  <si>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</si>
  <si>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</si>
  <si>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</si>
  <si>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</si>
  <si>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</si>
  <si>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</si>
  <si>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</si>
  <si>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</si>
  <si>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</si>
  <si>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</si>
  <si>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</si>
  <si>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</si>
  <si>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</si>
  <si>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</si>
  <si>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</si>
  <si>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</si>
  <si>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</si>
  <si>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</si>
  <si>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</si>
  <si>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</si>
  <si>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</si>
  <si>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</si>
  <si>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</si>
  <si>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</si>
  <si>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</si>
  <si>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</si>
  <si>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</si>
  <si>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</si>
  <si>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</si>
  <si>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</si>
  <si>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</si>
  <si>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</si>
  <si>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</si>
  <si>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</si>
  <si>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</si>
  <si>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</si>
  <si>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</si>
  <si>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</si>
  <si>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</si>
  <si>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</si>
  <si>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</si>
  <si>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</si>
  <si>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</si>
  <si>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</si>
  <si>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</si>
  <si>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</si>
  <si>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</si>
  <si>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</si>
  <si>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</si>
  <si>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</si>
  <si>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</si>
  <si>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</si>
  <si>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</si>
  <si>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</si>
  <si>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</si>
  <si>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</si>
  <si>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</si>
  <si>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</si>
  <si>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</si>
  <si>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</si>
  <si>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</si>
  <si>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</si>
  <si>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</si>
  <si>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</si>
  <si>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</si>
  <si>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</si>
  <si>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</si>
  <si>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</si>
  <si>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</si>
  <si>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</si>
  <si>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</si>
  <si>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</si>
  <si>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</si>
  <si>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</si>
  <si>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</si>
  <si>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</si>
  <si>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</si>
  <si>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</si>
  <si>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</si>
  <si>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</si>
  <si>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</si>
  <si>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</si>
  <si>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</si>
  <si>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</si>
  <si>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</si>
  <si>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</si>
  <si>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</si>
  <si>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</si>
  <si>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</si>
  <si>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</si>
  <si>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</si>
  <si>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</si>
  <si>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</si>
  <si>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</si>
  <si>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</si>
  <si>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</si>
  <si>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</si>
  <si>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</si>
  <si>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</si>
  <si>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</si>
  <si>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</si>
  <si>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</si>
  <si>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</si>
  <si>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</si>
  <si>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</si>
  <si>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</si>
  <si>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</si>
  <si>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</si>
  <si>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</si>
  <si>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</si>
  <si>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</si>
  <si>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</si>
  <si>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</si>
  <si>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</si>
  <si>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</si>
  <si>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</si>
  <si>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</si>
  <si>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</si>
  <si>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</si>
  <si>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</si>
  <si>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</si>
  <si>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</si>
  <si>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</si>
  <si>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</si>
  <si>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</si>
  <si>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</si>
  <si>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</si>
  <si>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</si>
  <si>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</si>
  <si>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</si>
  <si>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</si>
  <si>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</si>
  <si>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</si>
  <si>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</si>
  <si>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</si>
  <si>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</si>
  <si>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</si>
  <si>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</si>
  <si>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</si>
  <si>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</si>
  <si>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</si>
  <si>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</si>
  <si>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</si>
  <si>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</si>
  <si>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</si>
  <si>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</si>
  <si>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</si>
  <si>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</si>
  <si>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</si>
  <si>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</si>
  <si>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</si>
  <si>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</si>
  <si>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</si>
  <si>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</si>
  <si>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</si>
  <si>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</si>
  <si>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</si>
  <si>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</si>
  <si>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</si>
  <si>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</si>
  <si>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</si>
  <si>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</si>
  <si>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</si>
  <si>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</si>
  <si>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</si>
  <si>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</si>
  <si>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</si>
  <si>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</si>
  <si>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</si>
  <si>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</si>
  <si>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</si>
  <si>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</si>
  <si>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</si>
  <si>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</si>
  <si>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</si>
  <si>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</si>
  <si>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</si>
  <si>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</si>
  <si>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</si>
  <si>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</si>
  <si>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</si>
  <si>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</si>
  <si>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</si>
  <si>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</si>
  <si>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</si>
  <si>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</si>
  <si>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</si>
  <si>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</si>
  <si>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</si>
  <si>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</si>
  <si>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</si>
  <si>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</si>
  <si>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</si>
  <si>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</si>
  <si>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</si>
  <si>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</si>
  <si>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</si>
  <si>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</si>
  <si>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</si>
  <si>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</si>
  <si>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</si>
  <si>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</si>
  <si>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</si>
  <si>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</si>
  <si>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</si>
  <si>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</si>
  <si>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</si>
  <si>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</si>
  <si>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</si>
  <si>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</si>
  <si>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</si>
  <si>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</si>
  <si>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</si>
  <si>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</si>
  <si>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</si>
  <si>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</si>
  <si>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</si>
  <si>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</si>
  <si>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</si>
  <si>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</si>
  <si>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</si>
  <si>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</si>
  <si>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</si>
  <si>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</si>
  <si>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</si>
  <si>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</si>
  <si>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</si>
  <si>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</si>
  <si>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</si>
  <si>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</si>
  <si>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</si>
  <si>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</si>
  <si>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</si>
  <si>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</si>
  <si>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</si>
  <si>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</si>
  <si>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</si>
  <si>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</si>
  <si>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</si>
  <si>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</si>
  <si>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</si>
  <si>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</si>
  <si>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</si>
  <si>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</si>
  <si>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</si>
  <si>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</si>
  <si>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</si>
  <si>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</si>
  <si>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</si>
  <si>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</si>
  <si>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</si>
  <si>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</si>
  <si>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</si>
  <si>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</si>
  <si>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</si>
  <si>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</si>
  <si>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</si>
  <si>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</si>
  <si>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</si>
  <si>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</si>
  <si>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</si>
  <si>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</si>
  <si>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</si>
  <si>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</si>
  <si>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</si>
  <si>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</si>
  <si>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</si>
  <si>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</si>
  <si>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</si>
  <si>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</si>
  <si>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</si>
  <si>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</si>
  <si>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</si>
  <si>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</si>
  <si>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</si>
  <si>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</si>
  <si>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</si>
  <si>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</si>
  <si>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</si>
  <si>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</si>
  <si>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</si>
  <si>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</si>
  <si>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</si>
  <si>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</si>
  <si>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</si>
  <si>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</si>
  <si>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</si>
  <si>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</si>
  <si>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</si>
  <si>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</si>
  <si>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</si>
  <si>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</si>
  <si>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</si>
  <si>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</si>
  <si>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</si>
  <si>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</si>
  <si>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</si>
  <si>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</si>
  <si>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</si>
  <si>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</si>
  <si>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</si>
  <si>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</si>
  <si>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</si>
  <si>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</si>
  <si>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</si>
  <si>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</si>
  <si>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</si>
  <si>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</si>
  <si>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</si>
  <si>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</si>
  <si>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</si>
  <si>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</si>
  <si>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</si>
  <si>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</si>
  <si>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</si>
  <si>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</si>
  <si>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</si>
  <si>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</si>
  <si>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</si>
  <si>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</si>
  <si>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</si>
  <si>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</si>
  <si>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</si>
  <si>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</si>
  <si>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</si>
  <si>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</si>
  <si>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</si>
  <si>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</si>
  <si>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</si>
  <si>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</si>
  <si>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</si>
  <si>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</si>
  <si>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</si>
  <si>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</si>
  <si>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</si>
  <si>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</si>
  <si>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</si>
  <si>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</si>
  <si>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</si>
  <si>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</si>
  <si>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</si>
  <si>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</si>
  <si>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</si>
  <si>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</si>
  <si>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</si>
  <si>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</si>
  <si>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</si>
  <si>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</si>
  <si>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</si>
  <si>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</si>
  <si>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</si>
  <si>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</si>
  <si>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</si>
  <si>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</si>
  <si>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</si>
  <si>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</si>
  <si>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</si>
  <si>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</si>
  <si>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</si>
  <si>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</si>
  <si>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</si>
  <si>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</si>
  <si>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</si>
  <si>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</si>
  <si>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</si>
  <si>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</si>
  <si>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</si>
  <si>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</si>
  <si>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</si>
  <si>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</si>
  <si>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</si>
  <si>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</si>
  <si>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</si>
  <si>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</si>
  <si>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</si>
  <si>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</si>
  <si>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</si>
  <si>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</si>
  <si>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</si>
  <si>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</si>
  <si>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</si>
  <si>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</si>
  <si>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</si>
  <si>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</si>
  <si>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</si>
  <si>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</si>
  <si>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</si>
  <si>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</si>
  <si>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</si>
  <si>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</si>
  <si>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</si>
  <si>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</si>
  <si>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</si>
  <si>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</si>
  <si>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</si>
  <si>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</si>
  <si>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</si>
  <si>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</si>
  <si>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</si>
  <si>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</si>
  <si>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</si>
  <si>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</si>
  <si>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</si>
  <si>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</si>
  <si>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</si>
  <si>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</si>
  <si>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</si>
  <si>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</si>
  <si>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</si>
  <si>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</si>
  <si>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</si>
  <si>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</si>
  <si>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</si>
  <si>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</si>
  <si>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</si>
  <si>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</si>
  <si>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</si>
  <si>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</si>
  <si>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</si>
  <si>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</si>
  <si>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</si>
  <si>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</si>
  <si>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</si>
  <si>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</si>
  <si>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</si>
  <si>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</si>
  <si>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</si>
  <si>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</si>
  <si>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</si>
  <si>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</si>
  <si>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</si>
  <si>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</si>
  <si>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</si>
  <si>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</si>
  <si>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</si>
  <si>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</si>
  <si>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</si>
  <si>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</si>
  <si>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</si>
  <si>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</si>
  <si>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</si>
  <si>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</si>
  <si>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</si>
  <si>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</si>
  <si>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</si>
  <si>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</si>
  <si>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</si>
  <si>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</si>
  <si>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</si>
  <si>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</si>
  <si>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</si>
  <si>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</si>
  <si>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</si>
  <si>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</si>
  <si>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</si>
  <si>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</si>
  <si>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</si>
  <si>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</si>
  <si>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</si>
  <si>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</si>
  <si>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</si>
  <si>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</si>
  <si>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</si>
  <si>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</si>
  <si>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</si>
  <si>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</si>
  <si>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</si>
  <si>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</si>
  <si>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</si>
  <si>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</si>
  <si>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</si>
  <si>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</si>
  <si>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</si>
  <si>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</si>
  <si>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</si>
  <si>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</si>
  <si>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</si>
  <si>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</si>
  <si>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</si>
  <si>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</si>
  <si>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</si>
  <si>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</si>
  <si>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</si>
  <si>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</si>
  <si>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</si>
  <si>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</si>
  <si>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</si>
  <si>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</si>
  <si>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</si>
  <si>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</si>
  <si>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</si>
  <si>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</si>
  <si>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</si>
  <si>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</si>
  <si>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</si>
  <si>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</si>
  <si>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</si>
  <si>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</si>
  <si>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</si>
  <si>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</si>
  <si>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</si>
  <si>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</si>
  <si>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</si>
  <si>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</si>
  <si>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</si>
  <si>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</si>
  <si>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</si>
  <si>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</si>
  <si>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</si>
  <si>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</si>
  <si>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</si>
  <si>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</si>
  <si>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</si>
  <si>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</si>
  <si>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</si>
  <si>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</si>
  <si>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</si>
  <si>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</si>
  <si>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</si>
  <si>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</si>
  <si>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</si>
  <si>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</si>
  <si>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</si>
  <si>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</si>
  <si>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</si>
  <si>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</si>
  <si>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</si>
  <si>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</si>
  <si>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</si>
  <si>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</si>
  <si>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</si>
  <si>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</si>
  <si>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</si>
  <si>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</si>
  <si>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</si>
  <si>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</si>
  <si>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</si>
  <si>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</si>
  <si>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</si>
  <si>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</si>
  <si>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</si>
  <si>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</si>
  <si>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</si>
  <si>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</si>
  <si>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</si>
  <si>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</si>
  <si>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</si>
  <si>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</si>
  <si>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</si>
  <si>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</si>
  <si>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</si>
  <si>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</si>
  <si>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</si>
  <si>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</si>
  <si>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</si>
  <si>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</si>
  <si>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</si>
  <si>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</si>
  <si>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</si>
  <si>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</si>
  <si>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</si>
  <si>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</si>
  <si>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</si>
  <si>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</si>
  <si>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</si>
  <si>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</si>
  <si>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</si>
  <si>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</si>
  <si>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</si>
  <si>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</si>
  <si>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</si>
  <si>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</si>
  <si>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</si>
  <si>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</si>
  <si>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</si>
  <si>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</si>
  <si>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</si>
  <si>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</si>
  <si>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</si>
  <si>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</si>
  <si>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</si>
  <si>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</si>
  <si>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</si>
  <si>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</si>
  <si>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</si>
  <si>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</si>
  <si>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</si>
  <si>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</si>
  <si>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</si>
  <si>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</si>
  <si>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</si>
  <si>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</si>
  <si>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</si>
  <si>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</si>
  <si>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</si>
  <si>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</si>
  <si>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</si>
  <si>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</si>
  <si>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</si>
  <si>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</si>
  <si>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</si>
  <si>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</si>
  <si>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</si>
  <si>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</si>
  <si>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</si>
  <si>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</si>
  <si>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</si>
  <si>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</si>
  <si>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</si>
  <si>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</si>
  <si>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</si>
  <si>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</si>
  <si>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</si>
  <si>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</si>
  <si>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</si>
  <si>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</si>
  <si>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</si>
  <si>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</si>
  <si>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</si>
  <si>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</si>
  <si>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</si>
  <si>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</si>
  <si>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</si>
  <si>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</si>
  <si>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</si>
  <si>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</si>
  <si>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</si>
  <si>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</si>
  <si>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</si>
  <si>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</si>
  <si>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</si>
  <si>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</si>
  <si>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</si>
  <si>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</si>
  <si>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</si>
  <si>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</si>
  <si>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</si>
  <si>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</si>
  <si>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</si>
  <si>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</si>
  <si>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</si>
  <si>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</si>
  <si>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</si>
  <si>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</si>
  <si>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</si>
  <si>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</si>
  <si>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</si>
  <si>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</si>
  <si>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</si>
  <si>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</si>
  <si>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</si>
  <si>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</si>
  <si>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</si>
  <si>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</si>
  <si>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</si>
  <si>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</si>
  <si>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</si>
  <si>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</si>
  <si>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</si>
  <si>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</si>
  <si>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</si>
  <si>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</si>
  <si>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</si>
  <si>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</si>
  <si>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</si>
  <si>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</si>
  <si>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</si>
  <si>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</si>
  <si>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</si>
  <si>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</si>
  <si>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</si>
  <si>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</si>
  <si>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</si>
  <si>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</si>
  <si>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</si>
  <si>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</si>
  <si>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</si>
  <si>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</si>
  <si>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</si>
  <si>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</si>
  <si>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</si>
  <si>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</si>
  <si>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</si>
  <si>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</si>
  <si>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</si>
  <si>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</si>
  <si>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</si>
  <si>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</si>
  <si>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</si>
  <si>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</si>
  <si>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</si>
  <si>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</si>
  <si>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</si>
  <si>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</si>
  <si>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</si>
  <si>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</si>
  <si>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</si>
  <si>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</si>
  <si>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</si>
  <si>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</si>
  <si>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</si>
  <si>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</si>
  <si>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</si>
  <si>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</si>
  <si>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</si>
  <si>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</si>
  <si>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</si>
  <si>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</si>
  <si>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</si>
  <si>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</si>
  <si>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</si>
  <si>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</si>
  <si>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</si>
  <si>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</si>
  <si>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</si>
  <si>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</si>
  <si>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</si>
  <si>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</si>
  <si>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</si>
  <si>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</si>
  <si>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</si>
  <si>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</si>
  <si>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</si>
  <si>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</si>
  <si>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</si>
  <si>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</si>
  <si>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</si>
  <si>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</si>
  <si>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</si>
  <si>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</si>
  <si>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</si>
  <si>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</si>
  <si>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</si>
  <si>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</si>
  <si>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</si>
  <si>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</si>
  <si>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</si>
  <si>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</si>
  <si>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</si>
  <si>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</si>
  <si>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</si>
  <si>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</si>
  <si>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</si>
  <si>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</si>
  <si>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</si>
  <si>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</si>
  <si>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</si>
  <si>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</si>
  <si>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</si>
  <si>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</si>
  <si>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</si>
  <si>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</si>
  <si>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</si>
  <si>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</si>
  <si>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</si>
  <si>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</si>
  <si>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</si>
  <si>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</si>
  <si>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</si>
  <si>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</si>
  <si>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</si>
  <si>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</si>
  <si>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</si>
  <si>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</si>
  <si>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</si>
  <si>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</si>
  <si>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</si>
  <si>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</si>
  <si>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</si>
  <si>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</si>
  <si>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</si>
  <si>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</si>
  <si>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</si>
  <si>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</si>
  <si>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</si>
  <si>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</si>
  <si>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</si>
  <si>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</si>
  <si>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</si>
  <si>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</si>
  <si>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</si>
  <si>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</si>
  <si>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</si>
  <si>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</si>
  <si>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</si>
  <si>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</si>
  <si>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</si>
  <si>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</si>
  <si>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</si>
  <si>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</si>
  <si>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</si>
  <si>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</si>
  <si>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</si>
  <si>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</si>
  <si>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</si>
  <si>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</si>
  <si>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</si>
  <si>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</si>
  <si>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</si>
  <si>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</si>
  <si>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</si>
  <si>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</si>
  <si>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</si>
  <si>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</si>
  <si>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</si>
  <si>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</si>
  <si>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</si>
  <si>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</si>
  <si>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</si>
  <si>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</si>
  <si>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</si>
  <si>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</si>
  <si>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</si>
  <si>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</si>
  <si>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</si>
  <si>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</si>
  <si>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</si>
  <si>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</si>
  <si>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</si>
  <si>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</si>
  <si>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</si>
  <si>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</si>
  <si>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</si>
  <si>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</si>
  <si>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</si>
  <si>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</si>
  <si>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</si>
  <si>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</si>
  <si>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</si>
  <si>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</si>
  <si>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</si>
  <si>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</si>
  <si>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</si>
  <si>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</si>
  <si>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</si>
  <si>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</si>
  <si>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</si>
  <si>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</si>
  <si>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</si>
  <si>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</si>
  <si>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</si>
  <si>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</si>
  <si>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</si>
  <si>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</si>
  <si>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</si>
  <si>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</si>
  <si>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</si>
  <si>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</si>
  <si>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</si>
  <si>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</si>
  <si>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</si>
  <si>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</si>
  <si>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</si>
  <si>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</si>
  <si>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</si>
  <si>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</si>
  <si>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</si>
  <si>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</si>
  <si>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</si>
  <si>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</si>
  <si>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</si>
  <si>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</si>
  <si>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</si>
  <si>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</si>
  <si>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</si>
  <si>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</si>
  <si>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</si>
  <si>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</si>
  <si>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</si>
  <si>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</si>
  <si>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</si>
  <si>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</si>
  <si>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</si>
  <si>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</si>
  <si>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</si>
  <si>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</si>
  <si>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</si>
  <si>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</si>
  <si>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</si>
  <si>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</si>
  <si>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</si>
  <si>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</si>
  <si>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</si>
  <si>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</si>
  <si>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</si>
  <si>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</si>
  <si>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</si>
  <si>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</si>
  <si>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</si>
  <si>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</si>
  <si>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</si>
  <si>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</si>
  <si>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</si>
  <si>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</si>
  <si>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</si>
  <si>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</si>
  <si>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</si>
  <si>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</si>
  <si>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</si>
  <si>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</si>
  <si>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</si>
  <si>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</si>
  <si>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</si>
  <si>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</si>
  <si>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</si>
  <si>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</si>
  <si>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</si>
  <si>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</si>
  <si>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</si>
  <si>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</si>
  <si>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</si>
  <si>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</si>
  <si>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</si>
  <si>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</si>
  <si>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</si>
  <si>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</si>
  <si>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</si>
  <si>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</si>
  <si>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</si>
  <si>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</si>
  <si>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</si>
  <si>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</si>
  <si>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</si>
  <si>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</si>
  <si>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</si>
  <si>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</si>
  <si>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</si>
  <si>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</si>
  <si>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</si>
  <si>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</si>
  <si>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</si>
  <si>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</si>
  <si>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</si>
  <si>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</si>
  <si>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</si>
  <si>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</si>
  <si>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</si>
  <si>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</si>
  <si>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</si>
  <si>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</si>
  <si>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</si>
  <si>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</si>
  <si>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</si>
  <si>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</si>
  <si>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</si>
  <si>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</si>
  <si>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</si>
  <si>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</si>
  <si>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</si>
  <si>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</si>
  <si>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</si>
  <si>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</si>
  <si>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</si>
  <si>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</si>
  <si>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</si>
  <si>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</si>
  <si>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</si>
  <si>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</si>
  <si>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</si>
  <si>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</si>
  <si>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</si>
  <si>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</si>
  <si>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</si>
  <si>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</si>
  <si>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</si>
  <si>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</si>
  <si>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</si>
  <si>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</si>
  <si>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</si>
  <si>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</si>
  <si>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</si>
  <si>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</si>
  <si>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</si>
  <si>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</si>
  <si>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</si>
  <si>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</si>
  <si>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</si>
  <si>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</si>
  <si>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</si>
  <si>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</si>
  <si>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</si>
  <si>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</si>
  <si>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</si>
  <si>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</si>
  <si>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</si>
  <si>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</si>
  <si>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</si>
  <si>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</si>
  <si>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</si>
  <si>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</si>
  <si>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</si>
  <si>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</si>
  <si>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</si>
  <si>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</si>
  <si>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</si>
  <si>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</si>
  <si>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</si>
  <si>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</si>
  <si>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</si>
  <si>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</si>
  <si>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</si>
  <si>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</si>
  <si>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</si>
  <si>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</si>
  <si>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</si>
  <si>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</si>
  <si>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</si>
  <si>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</si>
  <si>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</si>
  <si>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</si>
  <si>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</si>
  <si>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</si>
  <si>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</si>
  <si>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</si>
  <si>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</si>
  <si>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</si>
  <si>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</si>
  <si>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</si>
  <si>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</si>
  <si>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</si>
  <si>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</si>
  <si>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</si>
  <si>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</si>
  <si>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</si>
  <si>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</si>
  <si>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</si>
  <si>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</si>
  <si>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</si>
  <si>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</si>
  <si>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</si>
  <si>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</si>
  <si>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</si>
  <si>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</si>
  <si>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</si>
  <si>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</si>
  <si>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</si>
  <si>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</si>
  <si>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</si>
  <si>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</si>
  <si>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</si>
  <si>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</si>
  <si>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</si>
  <si>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</si>
  <si>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</si>
  <si>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</si>
  <si>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</si>
  <si>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</si>
  <si>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</si>
  <si>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</si>
  <si>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</si>
  <si>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</si>
  <si>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</si>
  <si>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</si>
  <si>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</si>
  <si>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</si>
  <si>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</si>
  <si>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</si>
  <si>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</si>
  <si>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</si>
  <si>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</si>
  <si>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</si>
  <si>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</si>
  <si>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</si>
  <si>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</si>
  <si>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</si>
  <si>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</si>
  <si>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</si>
  <si>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</si>
  <si>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</si>
  <si>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</si>
  <si>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</si>
  <si>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</si>
  <si>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</si>
  <si>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</si>
  <si>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</si>
  <si>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</si>
  <si>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</si>
  <si>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</si>
  <si>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</si>
  <si>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</si>
  <si>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</si>
  <si>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</si>
  <si>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</si>
  <si>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</si>
  <si>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</si>
  <si>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</si>
  <si>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</si>
  <si>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</si>
  <si>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</si>
  <si>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</si>
  <si>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</si>
  <si>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</si>
  <si>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</si>
  <si>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</si>
  <si>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</si>
  <si>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</si>
  <si>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</si>
  <si>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</si>
  <si>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</si>
  <si>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</si>
  <si>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</si>
  <si>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</si>
  <si>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</si>
  <si>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</si>
  <si>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</si>
  <si>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</si>
  <si>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</si>
  <si>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</si>
  <si>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</si>
  <si>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</si>
  <si>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</si>
  <si>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</si>
  <si>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</si>
  <si>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</si>
  <si>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</si>
  <si>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</si>
  <si>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</si>
  <si>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</si>
  <si>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</si>
  <si>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</si>
  <si>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</si>
  <si>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</si>
  <si>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</si>
  <si>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</si>
  <si>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</si>
  <si>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</si>
  <si>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</si>
  <si>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</si>
  <si>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</si>
  <si>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</si>
  <si>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</si>
  <si>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</si>
  <si>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</si>
  <si>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</si>
  <si>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</si>
  <si>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</si>
  <si>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</si>
  <si>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</si>
  <si>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</si>
  <si>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</si>
  <si>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</si>
  <si>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</si>
  <si>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</si>
  <si>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</si>
  <si>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</si>
  <si>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</si>
  <si>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</si>
  <si>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</si>
  <si>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</si>
  <si>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</si>
  <si>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</si>
  <si>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</si>
  <si>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</si>
  <si>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</si>
  <si>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</si>
  <si>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</si>
  <si>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</si>
  <si>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</si>
  <si>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</si>
  <si>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</si>
  <si>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</si>
  <si>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</si>
  <si>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</si>
  <si>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</si>
  <si>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</si>
  <si>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</si>
  <si>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</si>
  <si>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</si>
  <si>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</si>
  <si>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</si>
  <si>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</si>
  <si>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</si>
  <si>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</si>
  <si>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</si>
  <si>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</si>
  <si>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</si>
  <si>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</si>
  <si>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</si>
  <si>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</si>
  <si>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</si>
  <si>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</si>
  <si>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</si>
  <si>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</si>
  <si>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</si>
  <si>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</si>
  <si>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</si>
  <si>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</si>
  <si>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</si>
  <si>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</si>
  <si>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</si>
  <si>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</si>
  <si>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</si>
  <si>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</si>
  <si>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</si>
  <si>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</si>
  <si>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</si>
  <si>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</si>
  <si>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</si>
  <si>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</si>
  <si>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</si>
  <si>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</si>
  <si>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</si>
  <si>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</si>
  <si>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</si>
  <si>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</si>
  <si>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</si>
  <si>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</si>
  <si>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</si>
  <si>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</si>
  <si>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</si>
  <si>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</si>
  <si>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</si>
  <si>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</si>
  <si>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</si>
  <si>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</si>
  <si>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</si>
  <si>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</si>
  <si>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</si>
  <si>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</si>
  <si>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</si>
  <si>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</si>
  <si>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</si>
  <si>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</si>
  <si>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</si>
  <si>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</si>
  <si>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</si>
  <si>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</si>
  <si>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</si>
  <si>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</si>
  <si>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</si>
  <si>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</si>
  <si>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</si>
  <si>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</si>
  <si>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</si>
  <si>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</si>
  <si>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</si>
  <si>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</si>
  <si>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</si>
  <si>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</si>
  <si>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</si>
  <si>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</si>
  <si>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</si>
  <si>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</si>
  <si>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</si>
  <si>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</si>
  <si>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</si>
  <si>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</si>
  <si>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</si>
  <si>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</si>
  <si>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</si>
  <si>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</si>
  <si>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</si>
  <si>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</si>
  <si>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</si>
  <si>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</si>
  <si>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</si>
  <si>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</si>
  <si>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</si>
  <si>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</si>
  <si>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</si>
  <si>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</si>
  <si>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</si>
  <si>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</si>
  <si>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</si>
  <si>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</si>
  <si>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</si>
  <si>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</si>
  <si>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</si>
  <si>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</si>
  <si>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</si>
  <si>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</si>
  <si>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</si>
  <si>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</si>
  <si>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</si>
  <si>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</si>
  <si>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</si>
  <si>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</si>
  <si>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</si>
  <si>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</si>
  <si>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</si>
  <si>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</si>
  <si>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</si>
  <si>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</si>
  <si>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</si>
  <si>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</si>
  <si>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</si>
  <si>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</si>
  <si>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</si>
  <si>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</si>
  <si>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</si>
  <si>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</si>
  <si>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</si>
  <si>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</si>
  <si>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</si>
  <si>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</si>
  <si>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</si>
  <si>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</si>
  <si>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</si>
  <si>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</si>
  <si>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</si>
  <si>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</si>
  <si>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</si>
  <si>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</si>
  <si>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</si>
  <si>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</si>
  <si>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</si>
  <si>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</si>
  <si>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</si>
  <si>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</si>
  <si>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</si>
  <si>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</si>
  <si>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</si>
  <si>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</si>
  <si>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</si>
  <si>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</si>
  <si>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</si>
  <si>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</si>
  <si>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</si>
  <si>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</si>
  <si>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</si>
  <si>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</si>
  <si>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</si>
  <si>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</si>
  <si>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</si>
  <si>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</si>
  <si>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</si>
  <si>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</si>
  <si>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</si>
  <si>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</si>
  <si>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</si>
  <si>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</si>
  <si>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</si>
  <si>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</si>
  <si>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</si>
  <si>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</si>
  <si>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</si>
  <si>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</si>
  <si>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</si>
  <si>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</si>
  <si>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</si>
  <si>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</si>
  <si>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</si>
  <si>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</si>
  <si>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</si>
  <si>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</si>
  <si>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</si>
  <si>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</si>
  <si>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</si>
  <si>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</si>
  <si>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</si>
  <si>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</si>
  <si>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</si>
  <si>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</si>
  <si>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</si>
  <si>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</si>
  <si>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</si>
  <si>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</si>
  <si>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</si>
  <si>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</si>
  <si>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</si>
  <si>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</si>
  <si>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</si>
  <si>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</si>
  <si>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</si>
  <si>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</si>
  <si>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</si>
  <si>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</si>
  <si>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</si>
  <si>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</si>
  <si>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</si>
  <si>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</si>
  <si>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</si>
  <si>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</si>
  <si>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</si>
  <si>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</si>
  <si>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</si>
  <si>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</si>
  <si>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</si>
  <si>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</si>
  <si>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</si>
  <si>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</si>
  <si>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</si>
  <si>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</si>
  <si>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</si>
  <si>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</si>
  <si>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</si>
  <si>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</si>
  <si>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</si>
  <si>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</si>
  <si>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</si>
  <si>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</si>
  <si>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</si>
  <si>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</si>
  <si>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</si>
  <si>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</si>
  <si>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</si>
  <si>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</si>
  <si>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</si>
  <si>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</si>
  <si>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</si>
  <si>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</si>
  <si>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</si>
  <si>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</si>
  <si>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</si>
  <si>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</si>
  <si>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</si>
  <si>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</si>
  <si>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</si>
  <si>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</si>
  <si>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</si>
  <si>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</si>
  <si>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</si>
  <si>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</si>
  <si>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</si>
  <si>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</si>
  <si>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</si>
  <si>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</si>
  <si>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</si>
  <si>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</si>
  <si>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</si>
  <si>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</si>
  <si>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</si>
  <si>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</si>
  <si>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</si>
  <si>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</si>
  <si>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</si>
  <si>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</si>
  <si>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</si>
  <si>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</si>
  <si>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</si>
  <si>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</si>
  <si>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</si>
  <si>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</si>
  <si>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</si>
  <si>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</si>
  <si>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</si>
  <si>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</si>
  <si>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</si>
  <si>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</si>
  <si>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</si>
  <si>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</si>
  <si>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</si>
  <si>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</si>
  <si>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</si>
  <si>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</si>
  <si>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</si>
  <si>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</si>
  <si>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</si>
  <si>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</si>
  <si>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</si>
  <si>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</si>
  <si>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</si>
  <si>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</si>
  <si>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</si>
  <si>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</si>
  <si>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</si>
  <si>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</si>
  <si>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</si>
  <si>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</si>
  <si>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</si>
  <si>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</si>
  <si>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</si>
  <si>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</si>
  <si>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</si>
  <si>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</si>
  <si>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</si>
  <si>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</si>
  <si>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</si>
  <si>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</si>
  <si>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</si>
  <si>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</si>
  <si>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</si>
  <si>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</si>
  <si>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</si>
  <si>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</si>
  <si>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</si>
  <si>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</si>
  <si>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</si>
  <si>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</si>
  <si>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</si>
  <si>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</si>
  <si>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</si>
  <si>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</si>
  <si>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</si>
  <si>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</si>
  <si>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</si>
  <si>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</si>
  <si>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</si>
  <si>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</si>
  <si>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</si>
  <si>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</si>
  <si>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</si>
  <si>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</si>
  <si>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</si>
  <si>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</si>
  <si>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</si>
  <si>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</si>
  <si>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</si>
  <si>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</si>
  <si>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</si>
  <si>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</si>
  <si>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</si>
  <si>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</si>
  <si>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</si>
  <si>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</si>
  <si>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</si>
  <si>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</si>
  <si>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</si>
  <si>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</si>
  <si>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</si>
  <si>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</si>
  <si>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</si>
  <si>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</si>
  <si>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</si>
  <si>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</si>
  <si>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</si>
  <si>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</si>
  <si>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</si>
  <si>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</si>
  <si>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</si>
  <si>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</si>
  <si>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</si>
  <si>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</si>
  <si>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</si>
  <si>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</si>
  <si>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</si>
  <si>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</si>
  <si>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</si>
  <si>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</si>
  <si>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</si>
  <si>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</si>
  <si>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</si>
  <si>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</si>
  <si>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</si>
  <si>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</si>
  <si>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</si>
  <si>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</si>
  <si>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</si>
  <si>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</si>
  <si>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</si>
  <si>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</si>
  <si>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</si>
  <si>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</si>
  <si>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</si>
  <si>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</si>
  <si>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</si>
  <si>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</si>
  <si>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</si>
  <si>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</si>
  <si>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</si>
  <si>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</si>
  <si>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</si>
  <si>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</si>
  <si>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</si>
  <si>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</si>
  <si>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</si>
  <si>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</si>
  <si>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</si>
  <si>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</si>
  <si>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</si>
  <si>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</si>
  <si>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</si>
  <si>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</si>
  <si>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</si>
  <si>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</si>
  <si>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</si>
  <si>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</si>
  <si>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</si>
  <si>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</si>
  <si>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</si>
  <si>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</si>
  <si>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</si>
  <si>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</si>
  <si>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</si>
  <si>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</si>
  <si>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</si>
  <si>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</si>
  <si>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</si>
  <si>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</si>
  <si>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</si>
  <si>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</si>
  <si>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</si>
  <si>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</si>
  <si>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</si>
  <si>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</si>
  <si>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</si>
  <si>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</si>
  <si>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</si>
  <si>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</si>
  <si>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</si>
  <si>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</si>
  <si>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</si>
  <si>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</si>
  <si>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</si>
  <si>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</si>
  <si>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</si>
  <si>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</si>
  <si>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</si>
  <si>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</si>
  <si>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</si>
  <si>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</si>
  <si>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</si>
  <si>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</si>
  <si>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</si>
  <si>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</si>
  <si>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</si>
  <si>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</si>
  <si>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</si>
  <si>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</si>
  <si>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</si>
  <si>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</si>
  <si>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</si>
  <si>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</si>
  <si>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</si>
  <si>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</si>
  <si>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</si>
  <si>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</si>
  <si>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</si>
  <si>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</si>
  <si>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</si>
  <si>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</si>
  <si>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</si>
  <si>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</si>
  <si>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</si>
  <si>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</si>
  <si>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</si>
  <si>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</si>
  <si>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</si>
  <si>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</si>
  <si>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</si>
  <si>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</si>
  <si>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</si>
  <si>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</si>
  <si>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</si>
  <si>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</si>
  <si>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</si>
  <si>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</si>
  <si>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</si>
  <si>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</si>
  <si>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</si>
  <si>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</si>
  <si>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</si>
  <si>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</si>
  <si>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</si>
  <si>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</si>
  <si>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</si>
  <si>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</si>
  <si>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</si>
  <si>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</si>
  <si>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</si>
  <si>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</si>
  <si>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</si>
  <si>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</si>
  <si>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</si>
  <si>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</si>
  <si>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</si>
  <si>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</si>
  <si>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</si>
  <si>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</si>
  <si>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</si>
  <si>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</si>
  <si>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</si>
  <si>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</si>
  <si>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</si>
  <si>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</si>
  <si>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</si>
  <si>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</si>
  <si>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</si>
  <si>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</si>
  <si>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</si>
  <si>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</si>
  <si>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</si>
  <si>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</si>
  <si>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</si>
  <si>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</si>
  <si>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</si>
  <si>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</si>
  <si>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</si>
  <si>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</si>
  <si>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</si>
  <si>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</si>
  <si>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</si>
  <si>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</si>
  <si>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</si>
  <si>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</si>
  <si>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</si>
  <si>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</si>
  <si>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</si>
  <si>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</si>
  <si>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</si>
  <si>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</si>
  <si>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</si>
  <si>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</si>
  <si>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</si>
  <si>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</si>
  <si>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</si>
  <si>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</si>
  <si>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</si>
  <si>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</si>
  <si>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</si>
  <si>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</si>
  <si>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</si>
  <si>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</si>
  <si>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</si>
  <si>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</si>
  <si>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</si>
  <si>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</si>
  <si>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</si>
  <si>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</si>
  <si>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</si>
  <si>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</si>
  <si>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</si>
  <si>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</si>
  <si>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</si>
  <si>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</si>
  <si>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</si>
  <si>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</si>
  <si>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</si>
  <si>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</si>
  <si>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</si>
  <si>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</si>
  <si>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</si>
  <si>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</si>
  <si>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</si>
  <si>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</si>
  <si>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</si>
  <si>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</si>
  <si>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</si>
  <si>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</si>
  <si>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</si>
  <si>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</si>
  <si>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</si>
  <si>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</si>
  <si>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</si>
  <si>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</si>
  <si>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</si>
  <si>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</si>
  <si>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</si>
  <si>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</si>
  <si>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</si>
  <si>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</si>
  <si>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</si>
  <si>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</si>
  <si>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</si>
  <si>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</si>
  <si>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</si>
  <si>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</si>
  <si>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</si>
  <si>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</si>
  <si>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</si>
  <si>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</si>
  <si>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</si>
  <si>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</si>
  <si>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</si>
  <si>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</si>
  <si>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</si>
  <si>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</si>
  <si>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</si>
  <si>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</si>
  <si>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</si>
  <si>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</si>
  <si>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</si>
  <si>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</si>
  <si>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</si>
  <si>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</si>
  <si>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</si>
  <si>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</si>
  <si>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</si>
  <si>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</si>
  <si>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</si>
  <si>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</si>
  <si>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</si>
  <si>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</si>
  <si>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</si>
  <si>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</si>
  <si>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</si>
  <si>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</si>
  <si>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</si>
  <si>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</si>
  <si>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</si>
  <si>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</si>
  <si>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</si>
  <si>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</si>
  <si>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</si>
  <si>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</si>
  <si>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</si>
  <si>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</si>
  <si>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</si>
  <si>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</si>
  <si>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</si>
  <si>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</si>
  <si>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</si>
  <si>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</si>
  <si>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</si>
  <si>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</si>
  <si>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</si>
  <si>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</si>
  <si>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</si>
  <si>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</si>
  <si>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</si>
  <si>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</si>
  <si>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</si>
  <si>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</si>
  <si>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</si>
  <si>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</si>
  <si>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</si>
  <si>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</si>
  <si>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</si>
  <si>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</si>
  <si>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</si>
  <si>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</si>
  <si>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</si>
  <si>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</si>
  <si>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</si>
  <si>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</si>
  <si>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</si>
  <si>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</si>
  <si>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</si>
  <si>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</si>
  <si>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</si>
  <si>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</si>
  <si>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</si>
  <si>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</si>
  <si>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</si>
  <si>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</si>
  <si>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</si>
  <si>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</si>
  <si>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</si>
  <si>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</si>
  <si>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</si>
  <si>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</si>
  <si>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</si>
  <si>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</si>
  <si>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</si>
  <si>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</si>
  <si>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</si>
  <si>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</si>
  <si>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</si>
  <si>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</si>
  <si>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</si>
  <si>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</si>
  <si>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</si>
  <si>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</si>
  <si>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</si>
  <si>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</si>
  <si>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</si>
  <si>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</si>
  <si>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</si>
  <si>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</si>
  <si>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</si>
  <si>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</si>
  <si>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</si>
  <si>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</si>
  <si>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</si>
  <si>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</si>
  <si>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</si>
  <si>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</si>
  <si>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</si>
  <si>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</si>
  <si>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</si>
  <si>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</si>
  <si>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</si>
  <si>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</si>
  <si>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</si>
  <si>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</si>
  <si>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</si>
  <si>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</si>
  <si>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</si>
  <si>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</si>
  <si>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</si>
  <si>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</si>
  <si>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</si>
  <si>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</si>
  <si>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</si>
  <si>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</si>
  <si>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</si>
  <si>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</si>
  <si>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</si>
  <si>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</si>
  <si>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</si>
  <si>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</si>
  <si>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</si>
  <si>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</si>
  <si>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</si>
  <si>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</si>
  <si>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</si>
  <si>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</si>
  <si>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</si>
  <si>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</si>
  <si>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</si>
  <si>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</si>
  <si>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</si>
  <si>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</si>
  <si>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</si>
  <si>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</si>
  <si>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</si>
  <si>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</si>
  <si>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</si>
  <si>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</si>
  <si>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</si>
  <si>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</si>
  <si>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</si>
  <si>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</si>
  <si>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</si>
  <si>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</si>
  <si>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</si>
  <si>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</si>
  <si>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</si>
  <si>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</si>
  <si>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</si>
  <si>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</si>
  <si>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</si>
  <si>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</si>
  <si>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</si>
  <si>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</si>
  <si>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</si>
  <si>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</si>
  <si>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</si>
  <si>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</si>
  <si>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</si>
  <si>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</si>
  <si>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</si>
  <si>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</si>
  <si>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</si>
  <si>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</si>
  <si>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</si>
  <si>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</si>
  <si>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</si>
  <si>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</si>
  <si>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</si>
  <si>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</si>
  <si>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</si>
  <si>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</si>
  <si>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</si>
  <si>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</si>
  <si>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</si>
  <si>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</si>
  <si>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</si>
  <si>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</si>
  <si>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</si>
  <si>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</si>
  <si>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</si>
  <si>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</si>
  <si>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</si>
  <si>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</si>
  <si>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</si>
  <si>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</si>
  <si>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</si>
  <si>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</si>
  <si>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</si>
  <si>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</si>
  <si>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</si>
  <si>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</si>
  <si>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</si>
  <si>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</si>
  <si>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</si>
  <si>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</si>
  <si>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</si>
  <si>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</si>
  <si>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</si>
  <si>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</si>
  <si>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</si>
  <si>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</si>
  <si>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</si>
  <si>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</si>
  <si>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</si>
  <si>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</si>
  <si>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</si>
  <si>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</si>
  <si>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</si>
  <si>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</si>
  <si>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</si>
  <si>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</si>
  <si>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</si>
  <si>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</si>
  <si>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</si>
  <si>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</si>
  <si>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</si>
  <si>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</si>
  <si>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</si>
  <si>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</si>
  <si>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</si>
  <si>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</si>
  <si>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</si>
  <si>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</si>
  <si>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</si>
  <si>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</si>
  <si>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</si>
  <si>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</si>
  <si>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</si>
  <si>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</si>
  <si>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</si>
  <si>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</si>
  <si>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</si>
  <si>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</si>
  <si>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</si>
  <si>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</si>
  <si>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</si>
  <si>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</si>
  <si>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</si>
  <si>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</si>
  <si>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</si>
  <si>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</si>
  <si>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</si>
  <si>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</si>
  <si>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</si>
  <si>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</si>
  <si>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</si>
  <si>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</si>
  <si>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</si>
  <si>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</si>
  <si>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</si>
  <si>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</si>
  <si>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</si>
  <si>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</si>
  <si>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</si>
  <si>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</si>
  <si>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</si>
  <si>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</si>
  <si>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</si>
  <si>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</si>
  <si>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</si>
  <si>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</si>
  <si>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</si>
  <si>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</si>
  <si>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</si>
  <si>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</si>
  <si>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</si>
  <si>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</si>
  <si>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</si>
  <si>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</si>
  <si>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</si>
  <si>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</si>
  <si>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</si>
  <si>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</si>
  <si>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</si>
  <si>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</si>
  <si>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</si>
  <si>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</si>
  <si>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</si>
  <si>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</si>
  <si>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</si>
  <si>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</si>
  <si>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</si>
  <si>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</si>
  <si>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</si>
  <si>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</si>
  <si>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</si>
  <si>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</si>
  <si>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</si>
  <si>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</si>
  <si>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</si>
  <si>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</si>
  <si>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</si>
  <si>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</si>
  <si>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</si>
  <si>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</si>
  <si>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</si>
  <si>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</si>
  <si>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</si>
  <si>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</si>
  <si>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</si>
  <si>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</si>
  <si>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</si>
  <si>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</si>
  <si>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</si>
  <si>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</si>
  <si>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</si>
  <si>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</si>
  <si>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</si>
  <si>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</si>
  <si>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</si>
  <si>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</si>
  <si>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</si>
  <si>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</si>
  <si>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</si>
  <si>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</si>
  <si>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</si>
  <si>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</si>
  <si>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</si>
  <si>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</si>
  <si>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</si>
  <si>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</si>
  <si>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</si>
  <si>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</si>
  <si>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</si>
  <si>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</si>
  <si>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</si>
  <si>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</si>
  <si>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</si>
  <si>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</si>
  <si>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</si>
  <si>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</si>
  <si>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</si>
  <si>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</si>
  <si>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</si>
  <si>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</si>
  <si>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</si>
  <si>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</si>
  <si>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</si>
  <si>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</si>
  <si>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</si>
  <si>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</si>
  <si>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</si>
  <si>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</si>
  <si>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</si>
  <si>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</si>
  <si>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</si>
  <si>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</si>
  <si>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</si>
  <si>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</si>
  <si>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</si>
  <si>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</si>
  <si>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</si>
  <si>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</si>
  <si>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</si>
  <si>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</si>
  <si>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</si>
  <si>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</si>
  <si>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</si>
  <si>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</si>
  <si>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</si>
  <si>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</si>
  <si>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</si>
  <si>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</si>
  <si>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</si>
  <si>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</si>
  <si>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</si>
  <si>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</si>
  <si>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</si>
  <si>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</si>
  <si>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</si>
  <si>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</si>
  <si>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</si>
  <si>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</si>
  <si>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</si>
  <si>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</si>
  <si>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</si>
  <si>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</si>
  <si>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</si>
  <si>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</si>
  <si>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</si>
  <si>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</si>
  <si>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</si>
  <si>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</si>
  <si>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</si>
  <si>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</si>
  <si>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</si>
  <si>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</si>
  <si>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</si>
  <si>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</si>
  <si>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</si>
  <si>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</si>
  <si>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</si>
  <si>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</si>
  <si>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</si>
  <si>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</si>
  <si>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</si>
  <si>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</si>
  <si>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</si>
  <si>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</si>
  <si>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</si>
  <si>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</si>
  <si>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</si>
  <si>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</si>
  <si>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</si>
  <si>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</si>
  <si>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</si>
  <si>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</si>
  <si>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</si>
  <si>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</si>
  <si>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</si>
  <si>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</si>
  <si>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</si>
  <si>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</si>
  <si>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</si>
  <si>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</si>
  <si>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</si>
  <si>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</si>
  <si>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</si>
  <si>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</si>
  <si>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</si>
  <si>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</si>
  <si>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</si>
  <si>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</si>
  <si>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</si>
  <si>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</si>
  <si>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</si>
  <si>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</si>
  <si>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</si>
  <si>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</si>
  <si>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</si>
  <si>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</si>
  <si>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</si>
  <si>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</si>
  <si>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</si>
  <si>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</si>
  <si>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</si>
  <si>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</si>
  <si>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</si>
  <si>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</si>
  <si>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</si>
  <si>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</si>
  <si>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</si>
  <si>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</si>
  <si>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</si>
  <si>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</si>
  <si>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</si>
  <si>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</si>
  <si>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</si>
  <si>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</si>
  <si>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</si>
  <si>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</si>
  <si>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</si>
  <si>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</si>
  <si>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</si>
  <si>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</si>
  <si>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</si>
  <si>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</si>
  <si>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</si>
  <si>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</si>
  <si>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</si>
  <si>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</si>
  <si>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</si>
  <si>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</si>
  <si>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</si>
  <si>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</si>
  <si>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</si>
  <si>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</si>
  <si>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</si>
  <si>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</si>
  <si>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</si>
  <si>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</si>
  <si>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</si>
  <si>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</si>
  <si>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</si>
  <si>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</si>
  <si>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</si>
  <si>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</si>
  <si>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</si>
  <si>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</si>
  <si>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</si>
  <si>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</si>
  <si>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</si>
  <si>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</si>
  <si>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</si>
  <si>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</si>
  <si>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</si>
  <si>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</si>
  <si>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</si>
  <si>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</si>
  <si>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</si>
  <si>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</si>
  <si>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</si>
  <si>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</si>
  <si>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</si>
  <si>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</si>
  <si>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</si>
  <si>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</si>
  <si>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</si>
  <si>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</si>
  <si>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</si>
  <si>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</si>
  <si>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</si>
  <si>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</si>
  <si>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</si>
  <si>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</si>
  <si>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</si>
  <si>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</si>
  <si>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</si>
  <si>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</si>
  <si>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</si>
  <si>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</si>
  <si>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</si>
  <si>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</si>
  <si>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</si>
  <si>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</si>
  <si>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</si>
  <si>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</si>
  <si>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</si>
  <si>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</si>
  <si>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</si>
  <si>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</si>
  <si>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</si>
  <si>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</si>
  <si>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</si>
  <si>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</si>
  <si>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</si>
  <si>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</si>
  <si>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</si>
  <si>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</si>
  <si>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</si>
  <si>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</si>
  <si>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</si>
  <si>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</si>
  <si>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</si>
  <si>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</si>
  <si>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</si>
  <si>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</si>
  <si>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</si>
  <si>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</si>
  <si>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</si>
  <si>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</si>
  <si>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</si>
  <si>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</si>
  <si>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</si>
  <si>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</si>
  <si>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</si>
  <si>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</si>
  <si>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</si>
  <si>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</si>
  <si>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</si>
  <si>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</si>
  <si>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</si>
  <si>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</si>
  <si>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</si>
  <si>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</si>
  <si>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</si>
  <si>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</si>
  <si>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</si>
  <si>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</si>
  <si>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</si>
  <si>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</si>
  <si>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</si>
  <si>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</si>
  <si>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</si>
  <si>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</si>
  <si>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</si>
  <si>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</si>
  <si>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</si>
  <si>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</si>
  <si>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</si>
  <si>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</si>
  <si>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</si>
  <si>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</si>
  <si>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</si>
  <si>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</si>
  <si>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</si>
  <si>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</si>
  <si>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</si>
  <si>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</si>
  <si>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</si>
  <si>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</si>
  <si>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</si>
  <si>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</si>
  <si>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</si>
  <si>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</si>
  <si>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</si>
  <si>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</si>
  <si>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</si>
  <si>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</si>
  <si>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</si>
  <si>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</si>
  <si>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</si>
  <si>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</si>
  <si>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</si>
  <si>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</si>
  <si>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</si>
  <si>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</si>
  <si>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</si>
  <si>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</si>
  <si>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</si>
  <si>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</si>
  <si>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</si>
  <si>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</si>
  <si>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</si>
  <si>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</si>
  <si>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</si>
  <si>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</si>
  <si>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</si>
  <si>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</si>
  <si>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</si>
  <si>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</si>
  <si>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</si>
  <si>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</si>
  <si>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</si>
  <si>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</si>
  <si>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</si>
  <si>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</si>
  <si>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</si>
  <si>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</si>
  <si>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</si>
  <si>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</si>
  <si>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</si>
  <si>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</si>
  <si>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</si>
  <si>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</si>
  <si>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</si>
  <si>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</si>
  <si>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</si>
  <si>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</si>
  <si>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</si>
  <si>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</si>
  <si>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</si>
  <si>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</si>
  <si>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</si>
  <si>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</si>
  <si>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</si>
  <si>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</si>
  <si>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</si>
  <si>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</si>
  <si>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</si>
  <si>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</si>
  <si>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</si>
  <si>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</si>
  <si>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</si>
  <si>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</si>
  <si>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</si>
  <si>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</si>
  <si>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</si>
  <si>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</si>
  <si>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</si>
  <si>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</si>
  <si>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</si>
  <si>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</si>
  <si>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</si>
  <si>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</si>
  <si>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</si>
  <si>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</si>
  <si>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</si>
  <si>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</si>
  <si>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</si>
  <si>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</si>
  <si>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</si>
  <si>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</si>
  <si>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</si>
  <si>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</si>
  <si>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</si>
  <si>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</si>
  <si>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</si>
  <si>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</si>
  <si>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</si>
  <si>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</si>
  <si>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</si>
  <si>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</si>
  <si>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</si>
  <si>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</si>
  <si>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</si>
  <si>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</si>
  <si>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</si>
  <si>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</si>
  <si>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</si>
  <si>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</si>
  <si>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</si>
  <si>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</si>
  <si>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</si>
  <si>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</si>
  <si>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</si>
  <si>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</si>
  <si>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</si>
  <si>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</si>
  <si>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</si>
  <si>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</si>
  <si>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</si>
  <si>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</si>
  <si>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</si>
  <si>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</si>
  <si>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</si>
  <si>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</si>
  <si>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</si>
  <si>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</si>
  <si>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</si>
  <si>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</si>
  <si>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</si>
  <si>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</si>
  <si>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</si>
  <si>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</si>
  <si>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</si>
  <si>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</si>
  <si>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</si>
  <si>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</si>
  <si>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</si>
  <si>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</si>
  <si>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</si>
  <si>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</si>
  <si>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</si>
  <si>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</si>
  <si>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</si>
  <si>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</si>
  <si>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</si>
  <si>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</si>
  <si>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</si>
  <si>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</si>
  <si>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</si>
  <si>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</si>
  <si>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</si>
  <si>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</si>
  <si>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</si>
  <si>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</si>
  <si>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</si>
  <si>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</si>
  <si>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</si>
  <si>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</si>
  <si>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</si>
  <si>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</si>
  <si>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</si>
  <si>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</si>
  <si>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</si>
  <si>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</si>
  <si>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</si>
  <si>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</si>
  <si>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</si>
  <si>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</si>
  <si>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</si>
  <si>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</si>
  <si>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</si>
  <si>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</si>
  <si>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</si>
  <si>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</si>
  <si>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</si>
  <si>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</si>
  <si>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</si>
  <si>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</si>
  <si>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</si>
  <si>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</si>
  <si>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</si>
  <si>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</si>
  <si>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</si>
  <si>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</si>
  <si>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</si>
  <si>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</si>
  <si>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</si>
  <si>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</si>
  <si>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</si>
  <si>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</si>
  <si>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</si>
  <si>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</si>
  <si>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</si>
  <si>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</si>
  <si>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</si>
  <si>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</si>
  <si>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</si>
  <si>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</si>
  <si>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</si>
  <si>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</si>
  <si>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</si>
  <si>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</si>
  <si>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</si>
  <si>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</si>
  <si>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</si>
  <si>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</si>
  <si>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</si>
  <si>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</si>
  <si>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</si>
  <si>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</si>
  <si>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</si>
  <si>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</si>
  <si>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</si>
  <si>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</si>
  <si>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</si>
  <si>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</si>
  <si>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</si>
  <si>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</si>
  <si>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</si>
  <si>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</si>
  <si>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</si>
  <si>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</si>
  <si>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</si>
  <si>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</si>
  <si>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</si>
  <si>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</si>
  <si>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</si>
  <si>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</si>
  <si>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</si>
  <si>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</si>
  <si>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</si>
  <si>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</si>
  <si>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</si>
  <si>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</si>
  <si>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</si>
  <si>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</si>
  <si>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</si>
  <si>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</si>
  <si>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</si>
  <si>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</si>
  <si>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</si>
  <si>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</si>
  <si>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</si>
  <si>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</si>
  <si>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</si>
  <si>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</si>
  <si>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</si>
  <si>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</si>
  <si>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</si>
  <si>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</si>
  <si>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</si>
  <si>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</si>
  <si>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</si>
  <si>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</si>
  <si>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</si>
  <si>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</si>
  <si>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</si>
  <si>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</si>
  <si>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</si>
  <si>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</si>
  <si>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</si>
  <si>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</si>
  <si>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</si>
  <si>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</si>
  <si>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</si>
  <si>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</si>
  <si>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</si>
  <si>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</si>
  <si>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</si>
  <si>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</si>
  <si>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</si>
  <si>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</si>
  <si>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</si>
  <si>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</si>
  <si>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</si>
  <si>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</si>
  <si>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</si>
  <si>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</si>
  <si>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</si>
  <si>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</si>
  <si>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</si>
  <si>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</si>
  <si>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</si>
  <si>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</si>
  <si>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</si>
  <si>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</si>
  <si>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</si>
  <si>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</si>
  <si>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</si>
  <si>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</si>
  <si>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</si>
  <si>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</si>
  <si>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</si>
  <si>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</si>
  <si>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</si>
  <si>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</si>
  <si>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</si>
  <si>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</si>
  <si>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</si>
  <si>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</si>
  <si>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</si>
  <si>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</si>
  <si>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</si>
  <si>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</si>
  <si>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</si>
  <si>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</si>
  <si>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</si>
  <si>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</si>
  <si>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</si>
  <si>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</si>
  <si>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</si>
  <si>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</si>
  <si>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</si>
  <si>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</si>
  <si>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</si>
  <si>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</si>
  <si>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</si>
  <si>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</si>
  <si>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</si>
  <si>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</si>
  <si>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</si>
  <si>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</si>
  <si>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</si>
  <si>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</si>
  <si>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</si>
  <si>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</si>
  <si>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</si>
  <si>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</si>
  <si>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</si>
  <si>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</si>
  <si>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</si>
  <si>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</si>
  <si>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</si>
  <si>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</si>
  <si>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</si>
  <si>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</si>
  <si>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</si>
  <si>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</si>
  <si>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</si>
  <si>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</si>
  <si>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</si>
  <si>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</si>
  <si>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</si>
  <si>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</si>
  <si>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</si>
  <si>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</si>
  <si>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</si>
  <si>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</si>
  <si>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</si>
  <si>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</si>
  <si>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</si>
  <si>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</si>
  <si>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</si>
  <si>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</si>
  <si>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</si>
  <si>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</si>
  <si>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</si>
  <si>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</si>
  <si>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</si>
  <si>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</si>
  <si>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</si>
  <si>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</si>
  <si>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</si>
  <si>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</si>
  <si>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</si>
  <si>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</si>
  <si>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</si>
  <si>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</si>
  <si>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</si>
  <si>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</si>
  <si>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</si>
  <si>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</si>
  <si>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</si>
  <si>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</si>
  <si>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</si>
  <si>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</si>
  <si>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</si>
  <si>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</si>
  <si>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</si>
  <si>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</si>
  <si>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</si>
  <si>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</si>
  <si>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</si>
  <si>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</si>
  <si>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</si>
  <si>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</si>
  <si>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</si>
  <si>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</si>
  <si>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</si>
  <si>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</si>
  <si>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</si>
  <si>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</si>
  <si>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</si>
  <si>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</si>
  <si>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</si>
  <si>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</si>
  <si>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</si>
  <si>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</si>
  <si>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</si>
  <si>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</si>
  <si>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</si>
  <si>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</si>
  <si>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</si>
  <si>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</si>
  <si>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</si>
  <si>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</si>
  <si>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</si>
  <si>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</si>
  <si>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</si>
  <si>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</si>
  <si>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</si>
  <si>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</si>
  <si>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</si>
  <si>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</si>
  <si>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</si>
  <si>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</si>
  <si>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</si>
  <si>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</si>
  <si>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</si>
  <si>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</si>
  <si>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</si>
  <si>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</si>
  <si>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</si>
  <si>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</si>
  <si>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</si>
  <si>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</si>
  <si>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</si>
  <si>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</si>
  <si>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</si>
  <si>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</si>
  <si>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</si>
  <si>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</si>
  <si>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</si>
  <si>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</si>
  <si>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</si>
  <si>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</si>
  <si>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</si>
  <si>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</si>
  <si>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</si>
  <si>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</si>
  <si>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</si>
  <si>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</si>
  <si>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</si>
  <si>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</si>
  <si>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</si>
  <si>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</si>
  <si>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</si>
  <si>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</si>
  <si>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</si>
  <si>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</si>
  <si>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</si>
  <si>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</si>
  <si>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</si>
  <si>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</si>
  <si>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</si>
  <si>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</si>
  <si>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</si>
  <si>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</si>
  <si>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</si>
  <si>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</si>
  <si>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</si>
  <si>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</si>
  <si>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</si>
  <si>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</si>
  <si>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</si>
  <si>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</si>
  <si>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</si>
  <si>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</si>
  <si>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</si>
  <si>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</si>
  <si>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</si>
  <si>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</si>
  <si>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</si>
  <si>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</si>
  <si>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</si>
  <si>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</si>
  <si>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</si>
  <si>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</si>
  <si>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</si>
  <si>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</si>
  <si>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</si>
  <si>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</si>
  <si>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</si>
  <si>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</si>
  <si>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</si>
  <si>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</si>
  <si>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</si>
  <si>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</si>
  <si>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</si>
  <si>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</si>
  <si>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</si>
  <si>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</si>
  <si>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</si>
  <si>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</si>
  <si>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</si>
  <si>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</si>
  <si>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</si>
  <si>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</si>
  <si>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</si>
  <si>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</si>
  <si>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</si>
  <si>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</si>
  <si>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</si>
  <si>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</si>
  <si>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</si>
  <si>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</si>
  <si>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</si>
  <si>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</si>
  <si>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</si>
  <si>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</si>
  <si>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</si>
  <si>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</si>
  <si>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</si>
  <si>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</si>
  <si>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</si>
  <si>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</si>
  <si>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</si>
  <si>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</si>
  <si>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</si>
  <si>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</si>
  <si>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</si>
  <si>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</si>
  <si>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</si>
  <si>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</si>
  <si>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</si>
  <si>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</si>
  <si>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</si>
  <si>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</si>
  <si>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</si>
  <si>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</si>
  <si>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</si>
  <si>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</si>
  <si>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</si>
  <si>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</si>
  <si>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</si>
  <si>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</si>
  <si>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</si>
  <si>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</si>
  <si>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</si>
  <si>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</si>
  <si>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</si>
  <si>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</si>
  <si>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</si>
  <si>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</si>
  <si>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</si>
  <si>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</si>
  <si>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</si>
  <si>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</si>
  <si>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</si>
  <si>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</si>
  <si>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</si>
  <si>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</si>
  <si>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</si>
  <si>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</si>
  <si>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</si>
  <si>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</si>
  <si>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</si>
  <si>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</si>
  <si>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</si>
  <si>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</si>
  <si>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</si>
  <si>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</si>
  <si>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</si>
  <si>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</si>
  <si>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</si>
  <si>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</si>
  <si>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</si>
  <si>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</si>
  <si>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</si>
  <si>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</si>
  <si>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</si>
  <si>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</si>
  <si>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</si>
  <si>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</si>
  <si>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</si>
  <si>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</si>
  <si>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</si>
  <si>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</si>
  <si>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</si>
  <si>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</si>
  <si>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</si>
  <si>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</si>
  <si>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</si>
  <si>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</si>
  <si>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</si>
  <si>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</si>
  <si>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</si>
  <si>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</si>
  <si>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</si>
  <si>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</si>
  <si>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</si>
  <si>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</si>
  <si>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</si>
  <si>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</si>
  <si>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</si>
  <si>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</si>
  <si>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</si>
  <si>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</si>
  <si>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</si>
  <si>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</si>
  <si>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</si>
  <si>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</si>
  <si>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</si>
  <si>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</si>
  <si>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</si>
  <si>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</si>
  <si>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</si>
  <si>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</si>
  <si>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</si>
  <si>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</si>
  <si>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</si>
  <si>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</si>
  <si>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</si>
  <si>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</si>
  <si>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</si>
  <si>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</si>
  <si>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</si>
  <si>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</si>
  <si>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</si>
  <si>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</si>
  <si>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</si>
  <si>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</si>
  <si>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</si>
  <si>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</si>
  <si>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</si>
  <si>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</si>
  <si>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</si>
  <si>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</si>
  <si>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</si>
  <si>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</si>
  <si>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</si>
  <si>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</si>
  <si>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</si>
  <si>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</si>
  <si>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</si>
  <si>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</si>
  <si>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</si>
  <si>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</si>
  <si>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</si>
  <si>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</si>
  <si>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</si>
  <si>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</si>
  <si>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</si>
  <si>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</si>
  <si>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</si>
  <si>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</si>
  <si>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</si>
  <si>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</si>
  <si>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</si>
  <si>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</si>
  <si>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</si>
  <si>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</si>
  <si>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</si>
  <si>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</si>
  <si>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</si>
  <si>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</si>
  <si>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</si>
  <si>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</si>
  <si>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</si>
  <si>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</si>
  <si>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</si>
  <si>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</si>
  <si>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</si>
  <si>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</si>
  <si>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</si>
  <si>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</si>
  <si>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</si>
  <si>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</si>
  <si>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</si>
  <si>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</si>
  <si>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</si>
  <si>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</si>
  <si>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</si>
  <si>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</si>
  <si>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</si>
  <si>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</si>
  <si>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</si>
  <si>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</si>
  <si>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</si>
  <si>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</si>
  <si>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</si>
  <si>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</si>
  <si>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</si>
  <si>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</si>
  <si>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</si>
  <si>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</si>
  <si>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</si>
  <si>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</si>
  <si>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</si>
  <si>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</si>
  <si>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</si>
  <si>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</si>
  <si>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</si>
  <si>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</si>
  <si>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</si>
  <si>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</si>
  <si>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</si>
  <si>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</si>
  <si>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</si>
  <si>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</si>
  <si>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</si>
  <si>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</si>
  <si>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</si>
  <si>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</si>
  <si>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</si>
  <si>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</si>
  <si>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</si>
  <si>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</si>
  <si>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</si>
  <si>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</si>
  <si>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</si>
  <si>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</si>
  <si>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</si>
  <si>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</si>
  <si>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</si>
  <si>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</si>
  <si>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</si>
  <si>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</si>
  <si>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</si>
  <si>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</si>
  <si>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</si>
  <si>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</si>
  <si>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</si>
  <si>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</si>
  <si>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</si>
  <si>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</si>
  <si>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</si>
  <si>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</si>
  <si>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</si>
  <si>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</si>
  <si>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</si>
  <si>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</si>
  <si>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</si>
  <si>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</si>
  <si>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</si>
  <si>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</si>
  <si>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</si>
  <si>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</si>
  <si>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</si>
  <si>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</si>
  <si>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</si>
  <si>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</si>
  <si>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</si>
  <si>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</si>
  <si>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</si>
  <si>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</si>
  <si>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</si>
  <si>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</si>
  <si>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</si>
  <si>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</si>
  <si>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</si>
  <si>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</si>
  <si>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</si>
  <si>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</si>
  <si>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</si>
  <si>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</si>
  <si>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</si>
  <si>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</si>
  <si>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</si>
  <si>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</si>
  <si>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</si>
  <si>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</si>
  <si>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</si>
  <si>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</si>
  <si>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</si>
  <si>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</si>
  <si>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</si>
  <si>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</si>
  <si>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</si>
  <si>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</si>
  <si>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</si>
  <si>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</si>
  <si>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</si>
  <si>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</si>
  <si>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</si>
  <si>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</si>
  <si>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</si>
  <si>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</si>
  <si>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</si>
  <si>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</si>
  <si>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</si>
  <si>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</si>
  <si>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</si>
  <si>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</si>
  <si>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</si>
  <si>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</si>
  <si>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</si>
  <si>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</si>
  <si>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</si>
  <si>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</si>
  <si>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</si>
  <si>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</si>
  <si>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</si>
  <si>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</si>
  <si>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</si>
  <si>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</si>
  <si>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</si>
  <si>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</si>
  <si>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</si>
  <si>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</si>
  <si>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</si>
  <si>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</si>
  <si>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</si>
  <si>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</si>
  <si>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</si>
  <si>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</si>
  <si>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</si>
  <si>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</si>
  <si>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</si>
  <si>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</si>
  <si>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</si>
  <si>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</si>
  <si>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</si>
  <si>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</si>
  <si>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</si>
  <si>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</si>
  <si>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</si>
  <si>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</si>
  <si>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</si>
  <si>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</si>
  <si>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</si>
  <si>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</si>
  <si>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</si>
  <si>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</si>
  <si>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</si>
  <si>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</si>
  <si>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</si>
  <si>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</si>
  <si>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</si>
  <si>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</si>
  <si>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</si>
  <si>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</si>
  <si>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</si>
  <si>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</si>
  <si>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</si>
  <si>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</si>
  <si>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</si>
  <si>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</si>
  <si>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</si>
  <si>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</si>
  <si>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</si>
  <si>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</si>
  <si>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</si>
  <si>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</si>
  <si>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</si>
  <si>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</si>
  <si>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</si>
  <si>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</si>
  <si>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</si>
  <si>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</si>
  <si>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</si>
  <si>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</si>
  <si>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</si>
  <si>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</si>
  <si>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</si>
  <si>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</si>
  <si>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</si>
  <si>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</si>
  <si>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</si>
  <si>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</si>
  <si>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</si>
  <si>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</si>
  <si>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</si>
  <si>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</si>
  <si>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</si>
  <si>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</si>
  <si>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</si>
  <si>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</si>
  <si>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</si>
  <si>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</si>
  <si>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</si>
  <si>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</si>
  <si>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</si>
  <si>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</si>
  <si>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</si>
  <si>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</si>
  <si>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</si>
  <si>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</si>
  <si>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</si>
  <si>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</si>
  <si>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</si>
  <si>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</si>
  <si>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</si>
  <si>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</si>
  <si>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</si>
  <si>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</si>
  <si>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</si>
  <si>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</si>
  <si>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</si>
  <si>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</si>
  <si>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</si>
  <si>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</si>
  <si>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</si>
  <si>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</si>
  <si>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</si>
  <si>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</si>
  <si>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</si>
  <si>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</si>
  <si>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</si>
  <si>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</si>
  <si>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</si>
  <si>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</si>
  <si>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</si>
  <si>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</si>
  <si>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</si>
  <si>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</si>
  <si>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</si>
  <si>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</si>
  <si>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</si>
  <si>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</si>
  <si>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</si>
  <si>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</si>
  <si>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</si>
  <si>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</si>
  <si>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</si>
  <si>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</si>
  <si>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</si>
  <si>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</si>
  <si>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</si>
  <si>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</si>
  <si>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</si>
  <si>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</si>
  <si>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</si>
  <si>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</si>
  <si>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</si>
  <si>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</si>
  <si>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</si>
  <si>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</si>
  <si>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</si>
  <si>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</si>
  <si>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</si>
  <si>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</si>
  <si>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</si>
  <si>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</si>
  <si>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</si>
  <si>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</si>
  <si>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</si>
  <si>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</si>
  <si>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</si>
  <si>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</si>
  <si>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</si>
  <si>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</si>
  <si>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</si>
  <si>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</si>
  <si>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</si>
  <si>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</si>
  <si>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</si>
  <si>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</si>
  <si>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</si>
  <si>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</si>
  <si>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</si>
  <si>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</si>
  <si>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</si>
  <si>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</si>
  <si>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</si>
  <si>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</si>
  <si>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</si>
  <si>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</si>
  <si>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</si>
  <si>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</si>
  <si>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</si>
  <si>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</si>
  <si>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</si>
  <si>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</si>
  <si>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</si>
  <si>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</si>
  <si>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</si>
  <si>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</si>
  <si>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</si>
  <si>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</si>
  <si>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</si>
  <si>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</si>
  <si>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</si>
  <si>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</si>
  <si>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</si>
  <si>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</si>
  <si>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</si>
  <si>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</si>
  <si>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</si>
  <si>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</si>
  <si>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</si>
  <si>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</si>
  <si>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</si>
  <si>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</si>
  <si>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</si>
  <si>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</si>
  <si>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</si>
  <si>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</si>
  <si>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</si>
  <si>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</si>
  <si>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</si>
  <si>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</si>
  <si>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</si>
  <si>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</si>
  <si>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</si>
  <si>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</si>
  <si>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</si>
  <si>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</si>
  <si>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</si>
  <si>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</si>
  <si>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</si>
  <si>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</si>
  <si>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</si>
  <si>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</si>
  <si>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</si>
  <si>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</si>
  <si>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</si>
  <si>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</si>
  <si>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</si>
  <si>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</si>
  <si>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</si>
  <si>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</si>
  <si>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</si>
  <si>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</si>
  <si>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</si>
  <si>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</si>
  <si>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</si>
  <si>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</si>
  <si>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</si>
  <si>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</si>
  <si>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</si>
  <si>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</si>
  <si>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</si>
  <si>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</si>
  <si>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</si>
  <si>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</si>
  <si>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</si>
  <si>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</si>
  <si>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</si>
  <si>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</si>
  <si>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</si>
  <si>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</si>
  <si>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</si>
  <si>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</si>
  <si>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</si>
  <si>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</si>
  <si>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</si>
  <si>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</si>
  <si>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</si>
  <si>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</si>
  <si>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</si>
  <si>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</si>
  <si>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</si>
  <si>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</si>
  <si>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</si>
  <si>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</si>
  <si>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</si>
  <si>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</si>
  <si>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</si>
  <si>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</si>
  <si>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</si>
  <si>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</si>
  <si>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</si>
  <si>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</si>
  <si>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</si>
  <si>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</si>
  <si>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</si>
  <si>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</si>
  <si>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</si>
  <si>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</si>
  <si>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</si>
  <si>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</si>
  <si>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</si>
  <si>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</si>
  <si>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</si>
  <si>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</si>
  <si>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</si>
  <si>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</si>
  <si>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</si>
  <si>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</si>
  <si>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</si>
  <si>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</si>
  <si>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</si>
  <si>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</si>
  <si>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</si>
  <si>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</si>
  <si>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</si>
  <si>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</si>
  <si>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</si>
  <si>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</si>
  <si>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</si>
  <si>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</si>
  <si>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</si>
  <si>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</si>
  <si>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</si>
  <si>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</si>
  <si>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</si>
  <si>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</si>
  <si>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</si>
  <si>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</si>
  <si>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</si>
  <si>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</si>
  <si>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</si>
  <si>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</si>
  <si>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</si>
  <si>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</si>
  <si>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</si>
  <si>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</si>
  <si>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</si>
  <si>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</si>
  <si>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</si>
  <si>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</si>
  <si>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</si>
  <si>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</si>
  <si>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</si>
  <si>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</si>
  <si>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</si>
  <si>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</si>
  <si>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</si>
  <si>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</si>
  <si>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</si>
  <si>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</si>
  <si>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</si>
  <si>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</si>
  <si>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</si>
  <si>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</si>
  <si>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</si>
  <si>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</si>
  <si>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</si>
  <si>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</si>
  <si>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</si>
  <si>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</si>
  <si>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</si>
  <si>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</si>
  <si>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</si>
  <si>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</si>
  <si>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</si>
  <si>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</si>
  <si>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</si>
  <si>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</si>
  <si>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</si>
  <si>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</si>
  <si>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</si>
  <si>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</si>
  <si>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</si>
  <si>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</si>
  <si>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</si>
  <si>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</si>
  <si>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</si>
  <si>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</si>
  <si>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</si>
  <si>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</si>
  <si>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</si>
  <si>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</si>
  <si>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</si>
  <si>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</si>
  <si>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</si>
  <si>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</si>
  <si>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</si>
  <si>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</si>
  <si>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</si>
  <si>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</si>
  <si>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</si>
  <si>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</si>
  <si>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</si>
  <si>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</si>
  <si>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</si>
  <si>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</si>
  <si>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</si>
  <si>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</si>
  <si>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</si>
  <si>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</si>
  <si>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</si>
  <si>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</si>
  <si>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</si>
  <si>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</si>
  <si>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</si>
  <si>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</si>
  <si>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</si>
  <si>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</si>
  <si>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</si>
  <si>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</si>
  <si>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</si>
  <si>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</si>
  <si>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</si>
  <si>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</si>
  <si>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</si>
  <si>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</si>
  <si>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</si>
  <si>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</si>
  <si>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</si>
  <si>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</si>
  <si>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</si>
  <si>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</si>
  <si>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</si>
  <si>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</si>
  <si>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</si>
  <si>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</si>
  <si>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</si>
  <si>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</si>
  <si>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</si>
  <si>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</si>
  <si>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</si>
  <si>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</si>
  <si>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</si>
  <si>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</si>
  <si>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</si>
  <si>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</si>
  <si>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</si>
  <si>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</si>
  <si>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</si>
  <si>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</si>
  <si>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</si>
  <si>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</si>
  <si>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</si>
  <si>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</si>
  <si>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</si>
  <si>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</si>
  <si>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</si>
  <si>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</si>
  <si>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</si>
  <si>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</si>
  <si>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</si>
  <si>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</si>
  <si>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</si>
  <si>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</si>
  <si>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</si>
  <si>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</si>
  <si>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</si>
  <si>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</si>
  <si>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</si>
  <si>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</si>
  <si>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</si>
  <si>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</si>
  <si>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</si>
  <si>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</si>
  <si>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</si>
  <si>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</si>
  <si>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</si>
  <si>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</si>
  <si>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</si>
  <si>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</si>
  <si>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</si>
  <si>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</si>
  <si>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</si>
  <si>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</si>
  <si>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</si>
  <si>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</si>
  <si>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</si>
  <si>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</si>
  <si>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</si>
  <si>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</si>
  <si>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</si>
  <si>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</si>
  <si>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</si>
  <si>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</si>
  <si>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</si>
  <si>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</si>
  <si>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</si>
  <si>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</si>
  <si>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</si>
  <si>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</si>
  <si>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</si>
  <si>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</si>
  <si>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</si>
  <si>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</si>
  <si>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</si>
  <si>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</si>
  <si>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</si>
  <si>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</si>
  <si>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</si>
  <si>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</si>
  <si>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</si>
  <si>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</si>
  <si>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</si>
  <si>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</si>
  <si>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</si>
  <si>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</si>
  <si>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</si>
  <si>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</si>
  <si>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</si>
  <si>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</si>
  <si>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</si>
  <si>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</si>
  <si>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</si>
  <si>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</si>
  <si>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</si>
  <si>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</si>
  <si>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</si>
  <si>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</si>
  <si>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</si>
  <si>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</si>
  <si>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</si>
  <si>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</si>
  <si>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</si>
  <si>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</si>
  <si>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</si>
  <si>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</si>
  <si>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</si>
  <si>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</si>
  <si>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</si>
  <si>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</si>
  <si>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</si>
  <si>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</si>
  <si>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</si>
  <si>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</si>
  <si>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</si>
  <si>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</si>
  <si>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</si>
  <si>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</si>
  <si>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</si>
  <si>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</si>
  <si>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</si>
  <si>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</si>
  <si>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</si>
  <si>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</si>
  <si>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</si>
  <si>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</si>
  <si>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</si>
  <si>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</si>
  <si>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</si>
  <si>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</si>
  <si>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</si>
  <si>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</si>
  <si>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</si>
  <si>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</si>
  <si>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</si>
  <si>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</si>
  <si>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</si>
  <si>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</si>
  <si>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</si>
  <si>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</si>
  <si>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</si>
  <si>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</si>
  <si>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</si>
  <si>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</si>
  <si>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</si>
  <si>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</si>
  <si>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</si>
  <si>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</si>
  <si>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</si>
  <si>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</si>
  <si>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</si>
  <si>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</si>
  <si>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</si>
  <si>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</si>
  <si>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</si>
  <si>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</si>
  <si>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</si>
  <si>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</si>
  <si>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</si>
  <si>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</si>
  <si>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</si>
  <si>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</si>
  <si>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</si>
  <si>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</si>
  <si>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</si>
  <si>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</si>
  <si>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</si>
  <si>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</si>
  <si>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</si>
  <si>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</si>
  <si>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</si>
  <si>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</si>
  <si>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</si>
  <si>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</si>
  <si>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</si>
  <si>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</si>
  <si>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</si>
  <si>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</si>
  <si>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</si>
  <si>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</si>
  <si>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</si>
  <si>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</si>
  <si>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</si>
  <si>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</si>
  <si>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</si>
  <si>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</si>
  <si>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</si>
  <si>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</si>
  <si>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</si>
  <si>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</si>
  <si>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</si>
  <si>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</si>
  <si>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</si>
  <si>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</si>
  <si>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</si>
  <si>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</si>
  <si>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</si>
  <si>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</si>
  <si>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</si>
  <si>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</si>
  <si>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</si>
  <si>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</si>
  <si>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</si>
  <si>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</si>
  <si>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</si>
  <si>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</si>
  <si>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</si>
  <si>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</si>
  <si>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</si>
  <si>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</si>
  <si>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</si>
  <si>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</si>
  <si>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</si>
  <si>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</si>
  <si>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</si>
  <si>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</si>
  <si>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</si>
  <si>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</si>
  <si>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</si>
  <si>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</si>
  <si>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</si>
  <si>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</si>
  <si>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</si>
  <si>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</si>
  <si>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</si>
  <si>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</si>
  <si>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</si>
  <si>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</si>
  <si>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</si>
  <si>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</si>
  <si>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</si>
  <si>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</si>
  <si>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</si>
  <si>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</si>
  <si>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</si>
  <si>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</si>
  <si>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</si>
  <si>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</si>
  <si>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</si>
  <si>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</si>
  <si>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</si>
  <si>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</si>
  <si>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</si>
  <si>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</si>
  <si>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</si>
  <si>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</si>
  <si>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</si>
  <si>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</si>
  <si>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</si>
  <si>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</si>
  <si>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</si>
  <si>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</si>
  <si>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</si>
  <si>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</si>
  <si>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</si>
  <si>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</si>
  <si>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</si>
  <si>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</si>
  <si>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</si>
  <si>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</si>
  <si>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</si>
  <si>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</si>
  <si>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</si>
  <si>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</si>
  <si>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</si>
  <si>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</si>
  <si>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</si>
  <si>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</si>
  <si>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</si>
  <si>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</si>
  <si>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</si>
  <si>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</si>
  <si>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</si>
  <si>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</si>
  <si>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</si>
  <si>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</si>
  <si>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</si>
  <si>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</si>
  <si>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</si>
  <si>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</si>
  <si>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</si>
  <si>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</si>
  <si>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</si>
  <si>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</si>
  <si>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</si>
  <si>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</si>
  <si>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</si>
  <si>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</si>
  <si>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</si>
  <si>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</si>
  <si>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</si>
  <si>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</si>
  <si>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</si>
  <si>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</si>
  <si>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</si>
  <si>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</si>
  <si>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</si>
  <si>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</si>
  <si>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</si>
  <si>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</si>
  <si>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</si>
  <si>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</si>
  <si>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</si>
  <si>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</si>
  <si>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</si>
  <si>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</si>
  <si>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</si>
  <si>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</si>
  <si>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</si>
  <si>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</si>
  <si>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</si>
  <si>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</si>
  <si>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</si>
  <si>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</si>
  <si>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</si>
  <si>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</si>
  <si>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</si>
  <si>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</si>
  <si>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</si>
  <si>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</si>
  <si>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</si>
  <si>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</si>
  <si>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</si>
  <si>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</si>
  <si>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</si>
  <si>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</si>
  <si>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</si>
  <si>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</si>
  <si>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</si>
  <si>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</si>
  <si>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</si>
  <si>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</si>
  <si>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</si>
  <si>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</si>
  <si>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</si>
  <si>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</si>
  <si>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</si>
  <si>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</si>
  <si>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</si>
  <si>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</si>
  <si>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</si>
  <si>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</si>
  <si>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</si>
  <si>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</si>
  <si>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</si>
  <si>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</si>
  <si>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</si>
  <si>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</si>
  <si>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</si>
  <si>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</si>
  <si>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</si>
  <si>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</si>
  <si>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</si>
  <si>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</si>
  <si>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</si>
  <si>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</si>
  <si>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</si>
  <si>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</si>
  <si>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</si>
  <si>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</si>
  <si>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</si>
  <si>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</si>
  <si>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</si>
  <si>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</si>
  <si>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</si>
  <si>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</si>
  <si>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</si>
  <si>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</si>
  <si>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</si>
  <si>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</si>
  <si>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</si>
  <si>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</si>
  <si>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</si>
  <si>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</si>
  <si>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</si>
  <si>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</si>
  <si>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</si>
  <si>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</si>
  <si>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</si>
  <si>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</si>
  <si>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</si>
  <si>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</si>
  <si>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</si>
  <si>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</si>
  <si>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</si>
  <si>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</si>
  <si>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</si>
  <si>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</si>
  <si>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</si>
  <si>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</si>
  <si>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</si>
  <si>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</si>
  <si>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</si>
  <si>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</si>
  <si>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</si>
  <si>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</si>
  <si>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</si>
  <si>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</si>
  <si>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</si>
  <si>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</si>
  <si>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</si>
  <si>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</si>
  <si>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</si>
  <si>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</si>
  <si>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</si>
  <si>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</si>
  <si>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</si>
  <si>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</si>
  <si>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</si>
  <si>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</si>
  <si>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</si>
  <si>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</si>
  <si>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</si>
  <si>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</si>
  <si>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</si>
  <si>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</si>
  <si>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</si>
  <si>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</si>
  <si>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</si>
  <si>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</si>
  <si>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</si>
  <si>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</si>
  <si>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</si>
  <si>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</si>
  <si>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</si>
  <si>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</si>
  <si>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</si>
  <si>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</si>
  <si>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</si>
  <si>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</si>
  <si>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</si>
  <si>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</si>
  <si>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</si>
  <si>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</si>
  <si>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</si>
  <si>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</si>
  <si>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</si>
  <si>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</si>
  <si>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</si>
  <si>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</si>
  <si>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</si>
  <si>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</si>
  <si>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</si>
  <si>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</si>
  <si>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</si>
  <si>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</si>
  <si>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</si>
  <si>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</si>
  <si>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</si>
  <si>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</si>
  <si>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</si>
  <si>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</si>
  <si>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</si>
  <si>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</si>
  <si>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</si>
  <si>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</si>
  <si>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</si>
  <si>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</si>
  <si>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</si>
  <si>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</si>
  <si>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</si>
  <si>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</si>
  <si>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</si>
  <si>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</si>
  <si>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</si>
  <si>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</si>
  <si>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</si>
  <si>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</si>
  <si>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</si>
  <si>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</si>
  <si>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</si>
  <si>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</si>
  <si>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</si>
  <si>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</si>
  <si>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</si>
  <si>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</si>
  <si>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</si>
  <si>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</si>
  <si>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</si>
  <si>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</si>
  <si>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</si>
  <si>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</si>
  <si>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</si>
  <si>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</si>
  <si>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</si>
  <si>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</si>
  <si>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</si>
  <si>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</si>
  <si>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</si>
  <si>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</si>
  <si>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</si>
  <si>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</si>
  <si>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</si>
  <si>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</si>
  <si>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</si>
  <si>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</si>
  <si>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</si>
  <si>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</si>
  <si>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</si>
  <si>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</si>
  <si>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</si>
  <si>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</si>
  <si>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</si>
  <si>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</si>
  <si>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</si>
  <si>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</si>
  <si>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</si>
  <si>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</si>
  <si>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</si>
  <si>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</si>
  <si>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</si>
  <si>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</si>
  <si>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</si>
  <si>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</si>
  <si>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</si>
  <si>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</si>
  <si>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</si>
  <si>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</si>
  <si>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</si>
  <si>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</si>
  <si>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</si>
  <si>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</si>
  <si>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</si>
  <si>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</si>
  <si>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</si>
  <si>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</si>
  <si>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</si>
  <si>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</si>
  <si>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</si>
  <si>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</si>
  <si>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</si>
  <si>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</si>
  <si>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</si>
  <si>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</si>
  <si>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</si>
  <si>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</si>
  <si>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</si>
  <si>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</si>
  <si>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</si>
  <si>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</si>
  <si>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</si>
  <si>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</si>
  <si>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</si>
  <si>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</si>
  <si>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</si>
  <si>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</si>
  <si>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</si>
  <si>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</si>
  <si>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</si>
  <si>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</si>
  <si>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</si>
  <si>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</si>
  <si>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</si>
  <si>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</si>
  <si>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</si>
  <si>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</si>
  <si>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</si>
  <si>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</si>
  <si>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</si>
  <si>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</si>
  <si>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</si>
  <si>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</si>
  <si>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</si>
  <si>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</si>
  <si>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</si>
  <si>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</si>
  <si>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</si>
  <si>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</si>
  <si>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</si>
  <si>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</si>
  <si>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</si>
  <si>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</si>
  <si>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</si>
  <si>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</si>
  <si>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</si>
  <si>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</si>
  <si>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</si>
  <si>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</si>
  <si>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</si>
  <si>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</si>
  <si>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</si>
  <si>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</si>
  <si>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</si>
  <si>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</si>
  <si>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</si>
  <si>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</si>
  <si>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</si>
  <si>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</si>
  <si>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</si>
  <si>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</si>
  <si>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</si>
  <si>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</si>
  <si>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</si>
  <si>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</si>
  <si>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</si>
  <si>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</si>
  <si>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</si>
  <si>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</si>
  <si>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</si>
  <si>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</si>
  <si>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</si>
  <si>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</si>
  <si>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</si>
  <si>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</si>
  <si>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</si>
  <si>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</si>
  <si>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</si>
  <si>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</si>
  <si>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</si>
  <si>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</si>
  <si>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</si>
  <si>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</si>
  <si>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</si>
  <si>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</si>
  <si>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</si>
  <si>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</si>
  <si>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</si>
  <si>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</si>
  <si>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</si>
  <si>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</si>
  <si>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</si>
  <si>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</si>
  <si>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</si>
  <si>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</si>
  <si>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</si>
  <si>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</si>
  <si>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</si>
  <si>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</si>
  <si>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</si>
  <si>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</si>
  <si>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</si>
  <si>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</si>
  <si>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</si>
  <si>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</si>
  <si>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</si>
  <si>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</si>
  <si>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</si>
  <si>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</si>
  <si>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</si>
  <si>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</si>
  <si>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</si>
  <si>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</si>
  <si>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</si>
  <si>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</si>
  <si>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</si>
  <si>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</si>
  <si>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</si>
  <si>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</si>
  <si>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</si>
  <si>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</si>
  <si>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</si>
  <si>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</si>
  <si>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</si>
  <si>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</si>
  <si>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</si>
  <si>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</si>
  <si>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</si>
  <si>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</si>
  <si>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</si>
  <si>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</si>
  <si>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</si>
  <si>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</si>
  <si>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</si>
  <si>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</si>
  <si>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</si>
  <si>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</si>
  <si>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</si>
  <si>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</si>
  <si>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</si>
  <si>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</si>
  <si>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</si>
  <si>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</si>
  <si>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</si>
  <si>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</si>
  <si>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</si>
  <si>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</si>
  <si>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</si>
  <si>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</si>
  <si>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</si>
  <si>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</si>
  <si>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</si>
  <si>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</si>
  <si>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</si>
  <si>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</si>
  <si>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</si>
  <si>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</si>
  <si>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</si>
  <si>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</si>
  <si>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</si>
  <si>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</si>
  <si>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</si>
  <si>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</si>
  <si>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</si>
  <si>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</si>
  <si>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</si>
  <si>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</si>
  <si>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</si>
  <si>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</si>
  <si>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</si>
  <si>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</si>
  <si>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</si>
  <si>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</si>
  <si>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</si>
  <si>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</si>
  <si>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</si>
  <si>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</si>
  <si>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</si>
  <si>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</si>
  <si>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</si>
  <si>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</si>
  <si>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</si>
  <si>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</si>
  <si>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</si>
  <si>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</si>
  <si>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</si>
  <si>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</si>
  <si>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</si>
  <si>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</si>
  <si>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</si>
  <si>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</si>
  <si>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</si>
  <si>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</si>
  <si>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</si>
  <si>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</si>
  <si>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</si>
  <si>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</si>
  <si>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</si>
  <si>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</si>
  <si>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</si>
  <si>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</si>
  <si>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</si>
  <si>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</si>
  <si>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</si>
  <si>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</si>
  <si>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</si>
  <si>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</si>
  <si>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</si>
  <si>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</si>
  <si>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</si>
  <si>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</si>
  <si>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</si>
  <si>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</si>
  <si>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</si>
  <si>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</si>
  <si>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</si>
  <si>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</si>
  <si>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</si>
  <si>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</si>
  <si>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</si>
  <si>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</si>
  <si>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</si>
  <si>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</si>
  <si>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</si>
  <si>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</si>
  <si>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</si>
  <si>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</si>
  <si>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</si>
  <si>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</si>
  <si>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</si>
  <si>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</si>
  <si>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</si>
  <si>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</si>
  <si>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</si>
  <si>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</si>
  <si>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</si>
  <si>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</si>
  <si>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</si>
  <si>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</si>
  <si>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</si>
  <si>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</si>
  <si>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</si>
  <si>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</si>
  <si>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</si>
  <si>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</si>
  <si>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</si>
  <si>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</si>
  <si>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</si>
  <si>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</si>
  <si>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</si>
  <si>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</si>
  <si>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</si>
  <si>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</si>
  <si>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</si>
  <si>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</si>
  <si>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</si>
  <si>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</si>
  <si>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</si>
  <si>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</si>
  <si>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</si>
  <si>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</si>
  <si>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</si>
  <si>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</si>
  <si>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</si>
  <si>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</si>
  <si>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</si>
  <si>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</si>
  <si>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</si>
  <si>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</si>
  <si>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</si>
  <si>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</si>
  <si>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</si>
  <si>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</si>
  <si>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</si>
  <si>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</si>
  <si>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</si>
  <si>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</si>
  <si>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</si>
  <si>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</si>
  <si>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</si>
  <si>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</si>
  <si>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</si>
  <si>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</si>
  <si>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</si>
  <si>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</si>
  <si>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</si>
  <si>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</si>
  <si>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</si>
  <si>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</si>
  <si>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</si>
  <si>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</si>
  <si>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</si>
  <si>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</si>
  <si>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</si>
  <si>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</si>
  <si>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</si>
  <si>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</si>
  <si>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</si>
  <si>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</si>
  <si>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</si>
  <si>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</si>
  <si>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</si>
  <si>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</si>
  <si>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</si>
  <si>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</si>
  <si>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</si>
  <si>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</si>
  <si>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</si>
  <si>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</si>
  <si>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</si>
  <si>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</si>
  <si>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</si>
  <si>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</si>
  <si>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</si>
  <si>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</si>
  <si>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</si>
  <si>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</si>
  <si>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</si>
  <si>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</si>
  <si>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</si>
  <si>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</si>
  <si>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</si>
  <si>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</si>
  <si>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</si>
  <si>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</si>
  <si>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</si>
  <si>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</si>
  <si>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</si>
  <si>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</si>
  <si>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</si>
  <si>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</si>
  <si>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</si>
  <si>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</si>
  <si>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</si>
  <si>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</si>
  <si>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</si>
  <si>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</si>
  <si>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</si>
  <si>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</si>
  <si>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</si>
  <si>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</si>
  <si>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</si>
  <si>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</si>
  <si>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</si>
  <si>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</si>
  <si>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</si>
  <si>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</si>
  <si>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</si>
  <si>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</si>
  <si>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</si>
  <si>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</si>
  <si>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</si>
  <si>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</si>
  <si>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</si>
  <si>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</si>
  <si>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</si>
  <si>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</si>
  <si>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</si>
  <si>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</si>
  <si>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</si>
  <si>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</si>
  <si>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</si>
  <si>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</si>
  <si>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</si>
  <si>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</si>
  <si>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</si>
  <si>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</si>
  <si>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</si>
  <si>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</si>
  <si>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</si>
  <si>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</si>
  <si>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</si>
  <si>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</si>
  <si>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</si>
  <si>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</si>
  <si>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</si>
  <si>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</si>
  <si>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</si>
  <si>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</si>
  <si>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</si>
  <si>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</si>
  <si>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</si>
  <si>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</si>
  <si>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</si>
  <si>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</si>
  <si>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</si>
  <si>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</si>
  <si>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</si>
  <si>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</si>
  <si>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</si>
  <si>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</si>
  <si>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</si>
  <si>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</si>
  <si>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</si>
  <si>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</si>
  <si>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</si>
  <si>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</si>
  <si>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</si>
  <si>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</si>
  <si>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</si>
  <si>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</si>
  <si>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</si>
  <si>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</si>
  <si>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</si>
  <si>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</si>
  <si>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</si>
  <si>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</si>
  <si>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</si>
  <si>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</si>
  <si>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</si>
  <si>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</si>
  <si>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</si>
  <si>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</si>
  <si>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</si>
  <si>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</si>
  <si>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</si>
  <si>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</si>
  <si>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</si>
  <si>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</si>
  <si>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</si>
  <si>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</si>
  <si>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</si>
  <si>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</si>
  <si>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</si>
  <si>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</si>
  <si>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</si>
  <si>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</si>
  <si>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</si>
  <si>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</si>
  <si>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</si>
  <si>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</si>
  <si>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</si>
  <si>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</si>
  <si>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</si>
  <si>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</si>
  <si>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</si>
  <si>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</si>
  <si>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</si>
  <si>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</si>
  <si>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</si>
  <si>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</si>
  <si>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</si>
  <si>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</si>
  <si>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</si>
  <si>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</si>
  <si>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</si>
  <si>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</si>
  <si>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</si>
  <si>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</si>
  <si>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</si>
  <si>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</si>
  <si>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</si>
  <si>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</si>
  <si>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</si>
  <si>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</si>
  <si>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</si>
  <si>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</si>
  <si>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</si>
  <si>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</si>
  <si>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</si>
  <si>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</si>
  <si>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</si>
  <si>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</si>
  <si>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</si>
  <si>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</si>
  <si>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</si>
  <si>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</si>
  <si>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</si>
  <si>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</si>
  <si>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</si>
  <si>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</si>
  <si>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</si>
  <si>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</si>
  <si>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</si>
  <si>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</si>
  <si>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</si>
  <si>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</si>
  <si>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</si>
  <si>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</si>
  <si>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</si>
  <si>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</si>
  <si>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</si>
  <si>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</si>
  <si>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</si>
  <si>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</si>
  <si>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</si>
  <si>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</si>
  <si>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</si>
  <si>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</si>
  <si>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</si>
  <si>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</si>
  <si>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</si>
  <si>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</si>
  <si>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</si>
  <si>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</si>
  <si>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</si>
  <si>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</si>
  <si>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</si>
  <si>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</si>
  <si>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</si>
  <si>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</si>
  <si>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</si>
  <si>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</si>
  <si>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</si>
  <si>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</si>
  <si>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</si>
  <si>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</si>
  <si>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</si>
  <si>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</si>
  <si>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</si>
  <si>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</si>
  <si>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</si>
  <si>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</si>
  <si>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</si>
  <si>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</si>
  <si>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</si>
  <si>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</si>
  <si>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</si>
  <si>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</si>
  <si>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</si>
  <si>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</si>
  <si>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</si>
  <si>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</si>
  <si>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</si>
  <si>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</si>
  <si>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</si>
  <si>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</si>
  <si>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</si>
  <si>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</si>
  <si>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</si>
  <si>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</si>
  <si>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</si>
  <si>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</si>
  <si>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</si>
  <si>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</si>
  <si>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</si>
  <si>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</si>
  <si>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</si>
  <si>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</si>
  <si>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</si>
  <si>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</si>
  <si>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</si>
  <si>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</si>
  <si>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</si>
  <si>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</si>
  <si>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</si>
  <si>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</si>
  <si>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</si>
  <si>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</si>
  <si>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</si>
  <si>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</si>
  <si>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</si>
  <si>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</si>
  <si>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</si>
  <si>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</si>
  <si>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</si>
  <si>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</si>
  <si>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</si>
  <si>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</si>
  <si>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</si>
  <si>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</si>
  <si>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</si>
  <si>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</si>
  <si>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</si>
  <si>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</si>
  <si>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</si>
  <si>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</si>
  <si>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</si>
  <si>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</si>
  <si>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</si>
  <si>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</si>
  <si>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</si>
  <si>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</si>
  <si>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</si>
  <si>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</si>
  <si>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</si>
  <si>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</si>
  <si>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</si>
  <si>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</si>
  <si>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</si>
  <si>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</si>
  <si>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</si>
  <si>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</si>
  <si>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</si>
  <si>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</si>
  <si>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</si>
  <si>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</si>
  <si>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</si>
  <si>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</si>
  <si>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</si>
  <si>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</si>
  <si>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</si>
  <si>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</si>
  <si>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</si>
  <si>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</si>
  <si>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</si>
  <si>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</si>
  <si>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</si>
  <si>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</si>
  <si>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</si>
  <si>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</si>
  <si>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</si>
  <si>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</si>
  <si>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</si>
  <si>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</si>
  <si>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</si>
  <si>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</si>
  <si>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</si>
  <si>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</si>
  <si>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</si>
  <si>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</si>
  <si>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</si>
  <si>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</si>
  <si>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</si>
  <si>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</si>
  <si>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</si>
  <si>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</si>
  <si>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</si>
  <si>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</si>
  <si>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</si>
  <si>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</si>
  <si>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</si>
  <si>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</si>
  <si>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</si>
  <si>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</si>
  <si>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</si>
  <si>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</si>
  <si>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</si>
  <si>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</si>
  <si>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</si>
  <si>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</si>
  <si>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</si>
  <si>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</si>
  <si>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</si>
  <si>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</si>
  <si>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</si>
  <si>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</si>
  <si>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</si>
  <si>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</si>
  <si>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</si>
  <si>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</si>
  <si>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</si>
  <si>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</si>
  <si>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</si>
  <si>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</si>
  <si>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</si>
  <si>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</si>
  <si>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</si>
  <si>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</si>
  <si>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</si>
  <si>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</si>
  <si>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</si>
  <si>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</si>
  <si>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</si>
  <si>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</si>
  <si>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</si>
  <si>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</si>
  <si>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</si>
  <si>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</si>
  <si>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</si>
  <si>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</si>
  <si>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</si>
  <si>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</si>
  <si>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</si>
  <si>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</si>
  <si>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</si>
  <si>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</si>
  <si>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</si>
  <si>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</si>
  <si>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</si>
  <si>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</si>
  <si>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</si>
  <si>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</si>
  <si>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</si>
  <si>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</si>
  <si>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</si>
  <si>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</si>
  <si>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</si>
  <si>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</si>
  <si>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</si>
  <si>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</si>
  <si>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</si>
  <si>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</si>
  <si>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</si>
  <si>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</si>
  <si>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</si>
  <si>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</si>
  <si>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</si>
  <si>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</si>
  <si>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</si>
  <si>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</si>
  <si>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</si>
  <si>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</si>
  <si>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</si>
  <si>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</si>
  <si>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</si>
  <si>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</si>
  <si>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</si>
  <si>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</si>
  <si>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</si>
  <si>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</si>
  <si>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</si>
  <si>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</si>
  <si>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</si>
  <si>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</si>
  <si>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</si>
  <si>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</si>
  <si>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</si>
  <si>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</si>
  <si>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</si>
  <si>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</si>
  <si>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</si>
  <si>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</si>
  <si>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</si>
  <si>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</si>
  <si>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</si>
  <si>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</si>
  <si>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</si>
  <si>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</si>
  <si>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</si>
  <si>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</si>
  <si>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</si>
  <si>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</si>
  <si>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</si>
  <si>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</si>
  <si>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</si>
  <si>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</si>
  <si>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</si>
  <si>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</si>
  <si>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</si>
  <si>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</si>
  <si>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</si>
  <si>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</si>
  <si>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</si>
  <si>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</si>
  <si>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</si>
  <si>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</si>
  <si>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</si>
  <si>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</si>
  <si>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</si>
  <si>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</si>
  <si>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</si>
  <si>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</si>
  <si>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</si>
  <si>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</si>
  <si>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</si>
  <si>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</si>
  <si>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</si>
  <si>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</si>
  <si>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</si>
  <si>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</si>
  <si>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</si>
  <si>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</si>
  <si>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</si>
  <si>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</si>
  <si>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</si>
  <si>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</si>
  <si>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</si>
  <si>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</si>
  <si>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</si>
  <si>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</si>
  <si>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</si>
  <si>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</si>
  <si>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</si>
  <si>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</si>
  <si>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</si>
  <si>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</si>
  <si>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</si>
  <si>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</si>
  <si>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</si>
  <si>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</si>
  <si>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</si>
  <si>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</si>
  <si>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</si>
  <si>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</si>
  <si>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</si>
  <si>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</si>
  <si>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</si>
  <si>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</si>
  <si>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</si>
  <si>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</si>
  <si>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</si>
  <si>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</si>
  <si>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</si>
  <si>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</si>
  <si>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</si>
  <si>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</si>
  <si>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</si>
  <si>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</si>
  <si>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</si>
  <si>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</si>
  <si>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</si>
  <si>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</si>
  <si>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</si>
  <si>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</si>
  <si>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</si>
  <si>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</si>
  <si>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</si>
  <si>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</si>
  <si>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</si>
  <si>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</si>
  <si>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</si>
  <si>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</si>
  <si>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</si>
  <si>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</si>
  <si>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</si>
  <si>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</si>
  <si>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</si>
  <si>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</si>
  <si>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</si>
  <si>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</si>
  <si>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</si>
  <si>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</si>
  <si>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</si>
  <si>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</si>
  <si>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</si>
  <si>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</si>
  <si>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</si>
  <si>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</si>
  <si>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</si>
  <si>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</si>
  <si>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</si>
  <si>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</si>
  <si>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</si>
  <si>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</si>
  <si>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</si>
  <si>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</si>
  <si>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</si>
  <si>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</si>
  <si>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</si>
  <si>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</si>
  <si>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</si>
  <si>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</si>
  <si>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</si>
  <si>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</si>
  <si>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</si>
  <si>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</si>
  <si>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</si>
  <si>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</si>
  <si>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</si>
  <si>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</si>
  <si>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</si>
  <si>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</si>
  <si>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</si>
  <si>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</si>
  <si>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</si>
  <si>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</si>
  <si>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</si>
  <si>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</si>
  <si>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</si>
  <si>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</si>
  <si>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</si>
  <si>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</si>
  <si>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</si>
  <si>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</si>
  <si>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</si>
  <si>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</si>
  <si>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</si>
  <si>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</si>
  <si>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</si>
  <si>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</si>
  <si>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</si>
  <si>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</si>
  <si>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</si>
  <si>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</si>
  <si>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</si>
  <si>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</si>
  <si>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</si>
  <si>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</si>
  <si>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</si>
  <si>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</si>
  <si>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</si>
  <si>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</si>
  <si>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</si>
  <si>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</si>
  <si>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</si>
  <si>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</si>
  <si>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</si>
  <si>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</si>
  <si>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</si>
  <si>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</si>
  <si>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</si>
  <si>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</si>
  <si>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</si>
  <si>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</si>
  <si>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</si>
  <si>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</si>
  <si>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</si>
  <si>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</si>
  <si>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</si>
  <si>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</si>
  <si>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</si>
  <si>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</si>
  <si>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</si>
  <si>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</si>
  <si>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</si>
  <si>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</si>
  <si>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</si>
  <si>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</si>
  <si>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</si>
  <si>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</si>
  <si>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</si>
  <si>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</si>
  <si>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</si>
  <si>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</si>
  <si>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</si>
  <si>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</si>
  <si>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</si>
  <si>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</si>
  <si>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</si>
  <si>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</si>
  <si>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</si>
  <si>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</si>
  <si>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</si>
  <si>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</si>
  <si>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</si>
  <si>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</si>
  <si>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</si>
  <si>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</si>
  <si>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</si>
  <si>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</si>
  <si>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</si>
  <si>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</si>
  <si>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</si>
  <si>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</si>
  <si>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</si>
  <si>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</si>
  <si>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</si>
  <si>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</si>
  <si>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</si>
  <si>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</si>
  <si>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</si>
  <si>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</si>
  <si>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</si>
  <si>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</si>
  <si>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</si>
  <si>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</si>
  <si>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</si>
  <si>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</si>
  <si>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</si>
  <si>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</si>
  <si>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</si>
  <si>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</si>
  <si>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</si>
  <si>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</si>
  <si>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</si>
  <si>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</si>
  <si>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</si>
  <si>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</si>
  <si>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</si>
  <si>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</si>
  <si>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</si>
  <si>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</si>
  <si>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</si>
  <si>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</si>
  <si>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</si>
  <si>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</si>
  <si>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</si>
  <si>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</si>
  <si>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</si>
  <si>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</si>
  <si>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</si>
  <si>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</si>
  <si>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</si>
  <si>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</si>
  <si>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</si>
  <si>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</si>
  <si>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</si>
  <si>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</si>
  <si>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</si>
  <si>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</si>
  <si>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</si>
  <si>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</si>
  <si>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</si>
  <si>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</si>
  <si>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</si>
  <si>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</si>
  <si>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</si>
  <si>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</si>
  <si>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</si>
  <si>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</si>
  <si>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</si>
  <si>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</si>
  <si>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</si>
  <si>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</si>
  <si>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</si>
  <si>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</si>
  <si>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</si>
  <si>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</si>
  <si>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</si>
  <si>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</si>
  <si>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</si>
  <si>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</si>
  <si>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</si>
  <si>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</si>
  <si>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</si>
  <si>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</si>
  <si>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</si>
  <si>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</si>
  <si>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</si>
  <si>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</si>
  <si>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</si>
  <si>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</si>
  <si>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</si>
  <si>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</si>
  <si>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</si>
  <si>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</si>
  <si>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</si>
  <si>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</si>
  <si>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</si>
  <si>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</si>
  <si>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</si>
  <si>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</si>
  <si>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</si>
  <si>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</si>
  <si>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</si>
  <si>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</si>
  <si>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</si>
  <si>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</si>
  <si>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</si>
  <si>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</si>
  <si>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</si>
  <si>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</si>
  <si>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</si>
  <si>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</si>
  <si>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</si>
  <si>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</si>
  <si>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</si>
  <si>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</si>
  <si>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</si>
  <si>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</si>
  <si>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</si>
  <si>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</si>
  <si>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</si>
  <si>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</si>
  <si>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</si>
  <si>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</si>
  <si>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</si>
  <si>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</si>
  <si>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</si>
  <si>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</si>
  <si>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</si>
  <si>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</si>
  <si>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</si>
  <si>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</si>
  <si>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</si>
  <si>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</si>
  <si>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</si>
  <si>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</si>
  <si>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</si>
  <si>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</si>
  <si>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</si>
  <si>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</si>
  <si>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</si>
  <si>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</si>
  <si>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</si>
  <si>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</si>
  <si>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</si>
  <si>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</si>
  <si>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</si>
  <si>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</si>
  <si>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</si>
  <si>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</si>
  <si>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</si>
  <si>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</si>
  <si>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</si>
  <si>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</si>
  <si>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</si>
  <si>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</si>
  <si>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</si>
  <si>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</si>
  <si>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</si>
  <si>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</si>
  <si>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</si>
  <si>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</si>
  <si>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</si>
  <si>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</si>
  <si>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</si>
  <si>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</si>
  <si>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</si>
  <si>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</si>
  <si>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</si>
  <si>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</si>
  <si>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</si>
  <si>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</si>
  <si>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</si>
  <si>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</si>
  <si>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</si>
  <si>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</si>
  <si>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</si>
  <si>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</si>
  <si>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</si>
  <si>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</si>
  <si>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</si>
  <si>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</si>
  <si>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</si>
  <si>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</si>
  <si>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</si>
  <si>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</si>
  <si>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</si>
  <si>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</si>
  <si>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</si>
  <si>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</si>
  <si>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</si>
  <si>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</si>
  <si>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</si>
  <si>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</si>
  <si>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</si>
  <si>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</si>
  <si>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</si>
  <si>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</si>
  <si>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</si>
  <si>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</si>
  <si>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</si>
  <si>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</si>
  <si>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</si>
  <si>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</si>
  <si>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</si>
  <si>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</si>
  <si>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</si>
  <si>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</si>
  <si>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</si>
  <si>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</si>
  <si>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</si>
  <si>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</si>
  <si>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</si>
  <si>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</si>
  <si>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</si>
  <si>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</si>
  <si>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</si>
  <si>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</si>
  <si>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</si>
  <si>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</si>
  <si>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</si>
  <si>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</si>
  <si>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</si>
  <si>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</si>
  <si>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</si>
  <si>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</si>
  <si>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</si>
  <si>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</si>
  <si>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</si>
  <si>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</si>
  <si>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</si>
  <si>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</si>
  <si>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</si>
  <si>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</si>
  <si>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</si>
  <si>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</si>
  <si>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</si>
  <si>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</si>
  <si>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</si>
  <si>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</si>
  <si>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</si>
  <si>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</si>
  <si>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</si>
  <si>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</si>
  <si>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</si>
  <si>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</si>
  <si>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</si>
  <si>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</si>
  <si>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</si>
  <si>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</si>
  <si>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</si>
  <si>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</si>
  <si>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</si>
  <si>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</si>
  <si>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</si>
  <si>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</si>
  <si>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</si>
  <si>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</si>
  <si>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</si>
  <si>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</si>
  <si>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</si>
  <si>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</si>
  <si>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</si>
  <si>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</si>
  <si>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</si>
  <si>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</si>
  <si>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</si>
  <si>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</si>
  <si>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</si>
  <si>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</si>
  <si>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</si>
  <si>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</si>
  <si>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</si>
  <si>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</si>
  <si>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</si>
  <si>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</si>
  <si>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</si>
  <si>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</si>
  <si>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</si>
  <si>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</si>
  <si>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</si>
  <si>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</si>
  <si>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</si>
  <si>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</si>
  <si>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</si>
  <si>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</si>
  <si>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</si>
  <si>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</si>
  <si>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</si>
  <si>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</si>
  <si>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</si>
  <si>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</si>
  <si>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</si>
  <si>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</si>
  <si>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</si>
  <si>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</si>
  <si>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</si>
  <si>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</si>
  <si>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</si>
  <si>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</si>
  <si>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</si>
  <si>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</si>
  <si>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</si>
  <si>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</si>
  <si>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</si>
  <si>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</si>
  <si>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</si>
  <si>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</si>
  <si>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</si>
  <si>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</si>
  <si>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</si>
  <si>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</si>
  <si>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</si>
  <si>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</si>
  <si>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</si>
  <si>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</si>
  <si>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</si>
  <si>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</si>
  <si>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</si>
  <si>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</si>
  <si>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</si>
  <si>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</si>
  <si>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</si>
  <si>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</si>
  <si>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</si>
  <si>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</si>
  <si>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</si>
  <si>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</si>
  <si>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</si>
  <si>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</si>
  <si>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</si>
  <si>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</si>
  <si>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</si>
  <si>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</si>
  <si>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</si>
  <si>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</si>
  <si>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</si>
  <si>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</si>
  <si>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</si>
  <si>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</si>
  <si>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</si>
  <si>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</si>
  <si>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</si>
  <si>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</si>
  <si>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</si>
  <si>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</si>
  <si>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</si>
  <si>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</si>
  <si>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</si>
  <si>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</si>
  <si>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</si>
  <si>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</si>
  <si>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</si>
  <si>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</si>
  <si>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</si>
  <si>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</si>
  <si>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</si>
  <si>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</si>
  <si>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</si>
  <si>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</si>
  <si>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</si>
  <si>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</si>
  <si>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</si>
  <si>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</si>
  <si>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</si>
  <si>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</si>
  <si>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</si>
  <si>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</si>
  <si>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</si>
  <si>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</si>
  <si>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</si>
  <si>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</si>
  <si>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</si>
  <si>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</si>
  <si>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</si>
  <si>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</si>
  <si>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</si>
  <si>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</si>
  <si>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</si>
  <si>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</si>
  <si>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</si>
  <si>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</si>
  <si>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</si>
  <si>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</si>
  <si>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</si>
  <si>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</si>
  <si>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</si>
  <si>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</si>
  <si>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</si>
  <si>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</si>
  <si>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</si>
  <si>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</si>
  <si>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</si>
  <si>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</si>
  <si>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</si>
  <si>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</si>
  <si>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</si>
  <si>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</si>
  <si>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</si>
  <si>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</si>
  <si>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</si>
  <si>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</si>
  <si>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</si>
  <si>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</si>
  <si>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</si>
  <si>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</si>
  <si>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</si>
  <si>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</si>
  <si>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</si>
  <si>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</si>
  <si>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</si>
  <si>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</si>
  <si>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</si>
  <si>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</si>
  <si>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</si>
  <si>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</si>
  <si>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</si>
  <si>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</si>
  <si>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</si>
  <si>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</si>
  <si>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</si>
  <si>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</si>
  <si>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</si>
  <si>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</si>
  <si>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</si>
  <si>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</si>
  <si>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</si>
  <si>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</si>
  <si>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</si>
  <si>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</si>
  <si>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</si>
  <si>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</si>
  <si>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</si>
  <si>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</si>
  <si>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</si>
  <si>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</si>
  <si>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</si>
  <si>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</si>
  <si>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</si>
  <si>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</si>
  <si>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</si>
  <si>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</si>
  <si>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</si>
  <si>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</si>
  <si>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</si>
  <si>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</si>
  <si>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</si>
  <si>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</si>
  <si>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</si>
  <si>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</si>
  <si>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</si>
  <si>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</si>
  <si>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</si>
  <si>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</si>
  <si>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</si>
  <si>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</si>
  <si>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</si>
  <si>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</si>
  <si>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</si>
  <si>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</si>
  <si>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</si>
  <si>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</si>
  <si>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</si>
  <si>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</si>
  <si>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</si>
  <si>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</si>
  <si>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</si>
  <si>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</si>
  <si>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</si>
  <si>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</si>
  <si>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</si>
  <si>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</si>
  <si>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</si>
  <si>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</si>
  <si>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</si>
  <si>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</si>
  <si>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</si>
  <si>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</si>
  <si>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</si>
  <si>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</si>
  <si>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</si>
  <si>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</si>
  <si>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</si>
  <si>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</si>
  <si>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</si>
  <si>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</si>
  <si>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</si>
  <si>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</si>
  <si>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</si>
  <si>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</si>
  <si>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</si>
  <si>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</si>
  <si>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</si>
  <si>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</si>
  <si>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</si>
  <si>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</si>
  <si>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</si>
  <si>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</si>
  <si>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</si>
  <si>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</si>
  <si>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</si>
  <si>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</si>
  <si>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</si>
  <si>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</si>
  <si>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</si>
  <si>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</si>
  <si>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</si>
  <si>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</si>
  <si>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</si>
  <si>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</si>
  <si>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</si>
  <si>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</si>
  <si>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</si>
  <si>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</si>
  <si>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</si>
  <si>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</si>
  <si>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</si>
  <si>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</si>
  <si>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</si>
  <si>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</si>
  <si>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</si>
  <si>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</si>
  <si>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</si>
  <si>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</si>
  <si>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</si>
  <si>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</si>
  <si>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</si>
  <si>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</si>
  <si>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</si>
  <si>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</si>
  <si>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</si>
  <si>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</si>
  <si>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</si>
  <si>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</si>
  <si>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</si>
  <si>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</si>
  <si>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</si>
  <si>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</si>
  <si>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</si>
  <si>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</si>
  <si>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</si>
  <si>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</si>
  <si>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</si>
  <si>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</si>
  <si>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</si>
  <si>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</si>
  <si>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</si>
  <si>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</si>
  <si>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</si>
  <si>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</si>
  <si>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</si>
  <si>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</si>
  <si>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</si>
  <si>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</si>
  <si>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</si>
  <si>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</si>
  <si>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</si>
  <si>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</si>
  <si>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</si>
  <si>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</si>
  <si>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</si>
  <si>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</si>
  <si>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</si>
  <si>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</si>
  <si>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</si>
  <si>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</si>
  <si>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</si>
  <si>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</si>
  <si>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</si>
  <si>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</si>
  <si>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</si>
  <si>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</si>
  <si>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</si>
  <si>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</si>
  <si>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</si>
  <si>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</si>
  <si>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</si>
  <si>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</si>
  <si>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</si>
  <si>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</si>
  <si>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</si>
  <si>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</si>
  <si>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</si>
  <si>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</si>
  <si>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</si>
  <si>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</si>
  <si>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</si>
  <si>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</si>
  <si>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</si>
  <si>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</si>
  <si>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</si>
  <si>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</si>
  <si>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</si>
  <si>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</si>
  <si>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</si>
  <si>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</si>
  <si>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</si>
  <si>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</si>
  <si>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</si>
  <si>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</si>
  <si>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</si>
  <si>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</si>
  <si>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</si>
  <si>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</si>
  <si>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</si>
  <si>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</si>
  <si>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</si>
  <si>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</si>
  <si>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</si>
  <si>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</si>
  <si>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</si>
  <si>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</si>
  <si>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</si>
  <si>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</si>
  <si>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</si>
  <si>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</si>
  <si>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</si>
  <si>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</si>
  <si>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</si>
  <si>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</si>
  <si>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</si>
  <si>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</si>
  <si>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</si>
  <si>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</si>
  <si>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</si>
  <si>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</si>
  <si>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</si>
  <si>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</si>
  <si>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</si>
  <si>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</si>
  <si>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</si>
  <si>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</si>
  <si>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</si>
  <si>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</si>
  <si>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</si>
  <si>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</si>
  <si>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</si>
  <si>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</si>
  <si>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</si>
  <si>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</si>
  <si>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</si>
  <si>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</si>
  <si>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</si>
  <si>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</si>
  <si>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</si>
  <si>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</si>
  <si>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</si>
  <si>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</si>
  <si>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</si>
  <si>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</si>
  <si>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</si>
  <si>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</si>
  <si>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</si>
  <si>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</si>
  <si>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</si>
  <si>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</si>
  <si>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</si>
  <si>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</si>
  <si>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</si>
  <si>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</si>
  <si>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</si>
  <si>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</si>
  <si>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</si>
  <si>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</si>
  <si>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</si>
  <si>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</si>
  <si>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</si>
  <si>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</si>
  <si>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</si>
  <si>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</si>
  <si>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</si>
  <si>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</si>
  <si>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</si>
  <si>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</si>
  <si>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</si>
  <si>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</si>
  <si>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</si>
  <si>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</si>
  <si>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</si>
  <si>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</si>
  <si>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</si>
  <si>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</si>
  <si>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</si>
  <si>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</si>
  <si>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</si>
  <si>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</si>
  <si>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</si>
  <si>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</si>
  <si>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</si>
  <si>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</si>
  <si>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</si>
  <si>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</si>
  <si>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</si>
  <si>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</si>
  <si>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</si>
  <si>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</si>
  <si>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</si>
  <si>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</si>
  <si>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</si>
  <si>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</si>
  <si>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</si>
  <si>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</si>
  <si>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</si>
  <si>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</si>
  <si>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</si>
  <si>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</si>
  <si>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</si>
  <si>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</si>
  <si>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</si>
  <si>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</si>
  <si>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</si>
  <si>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</si>
  <si>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</si>
  <si>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</si>
  <si>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</si>
  <si>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</si>
  <si>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</si>
  <si>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</si>
  <si>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</si>
  <si>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</si>
  <si>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</si>
  <si>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</si>
  <si>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</si>
  <si>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</si>
  <si>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</si>
  <si>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</si>
  <si>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</si>
  <si>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</si>
  <si>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</si>
  <si>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</si>
  <si>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</si>
  <si>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</si>
  <si>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</si>
  <si>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</si>
  <si>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</si>
  <si>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</si>
  <si>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</si>
  <si>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</si>
  <si>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</si>
  <si>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</si>
  <si>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</si>
  <si>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</si>
  <si>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</si>
  <si>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</si>
  <si>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</si>
  <si>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</si>
  <si>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</si>
  <si>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</si>
  <si>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</si>
  <si>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</si>
  <si>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</si>
  <si>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</si>
  <si>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</si>
  <si>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</si>
  <si>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</si>
  <si>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</si>
  <si>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</si>
  <si>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</si>
  <si>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</si>
  <si>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</si>
  <si>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</si>
  <si>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</si>
  <si>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</si>
  <si>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</si>
  <si>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</si>
  <si>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</si>
  <si>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</si>
  <si>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</si>
  <si>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</si>
  <si>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</si>
  <si>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</si>
  <si>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</si>
  <si>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</si>
  <si>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</si>
  <si>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</si>
  <si>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</si>
  <si>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</si>
  <si>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</si>
  <si>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</si>
  <si>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</si>
  <si>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</si>
  <si>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</si>
  <si>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</si>
  <si>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</si>
  <si>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</si>
  <si>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</si>
  <si>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</si>
  <si>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</si>
  <si>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</si>
  <si>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</si>
  <si>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</si>
  <si>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</si>
  <si>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</si>
  <si>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</si>
  <si>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</si>
  <si>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</si>
  <si>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</si>
  <si>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</si>
  <si>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</si>
  <si>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</si>
  <si>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</si>
  <si>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</si>
  <si>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</si>
  <si>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</si>
  <si>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</si>
  <si>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</si>
  <si>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</si>
  <si>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</si>
  <si>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</si>
  <si>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</si>
  <si>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</si>
  <si>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</si>
  <si>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</si>
  <si>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</si>
  <si>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</si>
  <si>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</si>
  <si>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</si>
  <si>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</si>
  <si>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</si>
  <si>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</si>
  <si>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</si>
  <si>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</si>
  <si>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</si>
  <si>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</si>
  <si>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</si>
  <si>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</si>
  <si>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</si>
  <si>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</si>
  <si>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</si>
  <si>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</si>
  <si>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</si>
  <si>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</si>
  <si>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</si>
  <si>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</si>
  <si>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</si>
  <si>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</si>
  <si>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</si>
  <si>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</si>
  <si>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</si>
  <si>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</si>
  <si>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</si>
  <si>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</si>
  <si>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</si>
  <si>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</si>
  <si>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</si>
  <si>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</si>
  <si>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</si>
  <si>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</si>
  <si>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</si>
  <si>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</si>
  <si>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</si>
  <si>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</si>
  <si>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</si>
  <si>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</si>
  <si>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</si>
  <si>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</si>
  <si>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</si>
  <si>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</si>
  <si>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</si>
  <si>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</si>
  <si>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</si>
  <si>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</si>
  <si>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</si>
  <si>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</si>
  <si>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</si>
  <si>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</si>
  <si>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</si>
  <si>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</si>
  <si>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</si>
  <si>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</si>
  <si>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</si>
  <si>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</si>
  <si>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</si>
  <si>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</si>
  <si>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</si>
  <si>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</si>
  <si>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</si>
  <si>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</si>
  <si>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</si>
  <si>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</si>
  <si>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</si>
  <si>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</si>
  <si>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</si>
  <si>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</si>
  <si>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</si>
  <si>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</si>
  <si>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</si>
  <si>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</si>
  <si>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</si>
  <si>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</si>
  <si>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</si>
  <si>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</si>
  <si>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</si>
  <si>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</si>
  <si>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</si>
  <si>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</si>
  <si>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</si>
  <si>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</si>
  <si>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</si>
  <si>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</si>
  <si>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</si>
  <si>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</si>
  <si>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</si>
  <si>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</si>
  <si>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</si>
  <si>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</si>
  <si>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</si>
  <si>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</si>
  <si>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</si>
  <si>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</si>
  <si>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</si>
  <si>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</si>
  <si>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</si>
  <si>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</si>
  <si>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</si>
  <si>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</si>
  <si>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</si>
  <si>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</si>
  <si>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</si>
  <si>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</si>
  <si>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</si>
  <si>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</si>
  <si>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</si>
  <si>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</si>
  <si>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</si>
  <si>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</si>
  <si>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</si>
  <si>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</si>
  <si>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</si>
  <si>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</si>
  <si>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</si>
  <si>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</si>
  <si>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</si>
  <si>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</si>
  <si>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</si>
  <si>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</si>
  <si>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</si>
  <si>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</si>
  <si>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</si>
  <si>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</si>
  <si>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</si>
  <si>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</si>
  <si>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</si>
  <si>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</si>
  <si>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</si>
  <si>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</si>
  <si>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</si>
  <si>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</si>
  <si>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</si>
  <si>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</si>
  <si>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</si>
  <si>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</si>
  <si>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</si>
  <si>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</si>
  <si>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</si>
  <si>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</si>
  <si>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</si>
  <si>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</si>
  <si>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</si>
  <si>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</si>
  <si>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</si>
  <si>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</si>
  <si>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</si>
  <si>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</si>
  <si>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</si>
  <si>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</si>
  <si>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</si>
  <si>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</si>
  <si>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</si>
  <si>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</si>
  <si>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</si>
  <si>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</si>
  <si>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</si>
  <si>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</si>
  <si>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</si>
  <si>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</si>
  <si>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</si>
  <si>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</si>
  <si>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</si>
  <si>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</si>
  <si>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</si>
  <si>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</si>
  <si>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</si>
  <si>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</si>
  <si>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</si>
  <si>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</si>
  <si>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</si>
  <si>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</si>
  <si>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</si>
  <si>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</si>
  <si>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</si>
  <si>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</si>
  <si>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</si>
  <si>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</si>
  <si>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</si>
  <si>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</si>
  <si>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</si>
  <si>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</si>
  <si>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</si>
  <si>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</si>
  <si>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</si>
  <si>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</si>
  <si>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</si>
  <si>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</si>
  <si>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</si>
  <si>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</si>
  <si>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</si>
  <si>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</si>
  <si>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</si>
  <si>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</si>
  <si>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</si>
  <si>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</si>
  <si>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</si>
  <si>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</si>
  <si>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</si>
  <si>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</si>
  <si>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</si>
  <si>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</si>
  <si>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</si>
  <si>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</si>
  <si>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</si>
  <si>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</si>
  <si>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</si>
  <si>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</si>
  <si>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</si>
  <si>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</si>
  <si>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</si>
  <si>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</si>
  <si>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</si>
  <si>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</si>
  <si>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</si>
  <si>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</si>
  <si>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</si>
  <si>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</si>
  <si>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</si>
  <si>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</si>
  <si>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</si>
  <si>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</si>
  <si>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</si>
  <si>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</si>
  <si>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</si>
  <si>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</si>
  <si>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</si>
  <si>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</si>
  <si>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</si>
  <si>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</si>
  <si>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</si>
  <si>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</si>
  <si>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</si>
  <si>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</si>
  <si>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</si>
  <si>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</si>
  <si>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</si>
  <si>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</si>
  <si>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</si>
  <si>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</si>
  <si>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</si>
  <si>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</si>
  <si>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</si>
  <si>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</si>
  <si>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</si>
  <si>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</si>
  <si>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</si>
  <si>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</si>
  <si>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</si>
  <si>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</si>
  <si>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</si>
  <si>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</si>
  <si>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</si>
  <si>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</si>
  <si>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</si>
  <si>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</si>
  <si>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</si>
  <si>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</si>
  <si>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</si>
  <si>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</si>
  <si>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</si>
  <si>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</si>
  <si>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</si>
  <si>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</si>
  <si>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</si>
  <si>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</si>
  <si>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</si>
  <si>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</si>
  <si>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</si>
  <si>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</si>
  <si>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</si>
  <si>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</si>
  <si>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</si>
  <si>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</si>
  <si>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</si>
  <si>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</si>
  <si>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</si>
  <si>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</si>
  <si>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</si>
  <si>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</si>
  <si>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</si>
  <si>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</si>
  <si>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</si>
  <si>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</si>
  <si>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</si>
  <si>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</si>
  <si>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</si>
  <si>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</si>
  <si>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</si>
  <si>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</si>
  <si>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</si>
  <si>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</si>
  <si>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</si>
  <si>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</si>
  <si>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</si>
  <si>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</si>
  <si>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</si>
  <si>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</si>
  <si>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</si>
  <si>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</si>
  <si>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</si>
  <si>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</si>
  <si>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</si>
  <si>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</si>
  <si>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</si>
  <si>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</si>
  <si>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</si>
  <si>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</si>
  <si>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</si>
  <si>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</si>
  <si>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</si>
  <si>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</si>
  <si>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</si>
  <si>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</si>
  <si>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</si>
  <si>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</si>
  <si>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</si>
  <si>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</si>
  <si>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</si>
  <si>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</si>
  <si>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</si>
  <si>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</si>
  <si>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</si>
  <si>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</si>
  <si>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</si>
  <si>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</si>
  <si>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</si>
  <si>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</si>
  <si>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</si>
  <si>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</si>
  <si>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</si>
  <si>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</si>
  <si>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</si>
  <si>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</si>
  <si>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</si>
  <si>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</si>
  <si>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</si>
  <si>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</si>
  <si>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</si>
  <si>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</si>
  <si>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</si>
  <si>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</si>
  <si>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</si>
  <si>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</si>
  <si>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</si>
  <si>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</si>
  <si>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</si>
  <si>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</si>
  <si>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</si>
  <si>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</si>
  <si>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</si>
  <si>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</si>
  <si>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</si>
  <si>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</si>
  <si>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</si>
  <si>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</si>
  <si>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</si>
  <si>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</si>
  <si>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</si>
  <si>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</si>
  <si>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</si>
  <si>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</si>
  <si>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</si>
  <si>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</si>
  <si>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</si>
  <si>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</si>
  <si>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</si>
  <si>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</si>
  <si>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</si>
  <si>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</si>
  <si>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</si>
  <si>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</si>
  <si>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</si>
  <si>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</si>
  <si>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</si>
  <si>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</si>
  <si>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</si>
  <si>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</si>
  <si>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</si>
  <si>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</si>
  <si>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</si>
  <si>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</si>
  <si>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</si>
  <si>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</si>
  <si>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</si>
  <si>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</si>
  <si>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</si>
  <si>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</si>
  <si>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</si>
  <si>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</si>
  <si>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</si>
  <si>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</si>
  <si>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</si>
  <si>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</si>
  <si>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</si>
  <si>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</si>
  <si>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</si>
  <si>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</si>
  <si>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</si>
  <si>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</si>
  <si>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</si>
  <si>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</si>
  <si>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</si>
  <si>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</si>
  <si>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</si>
  <si>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</si>
  <si>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</si>
  <si>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</si>
  <si>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</si>
  <si>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</si>
  <si>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</si>
  <si>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</si>
  <si>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</si>
  <si>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</si>
  <si>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</si>
  <si>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</si>
  <si>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</si>
  <si>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</si>
  <si>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</si>
  <si>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</si>
  <si>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</si>
  <si>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</si>
  <si>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</si>
  <si>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</si>
  <si>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</si>
  <si>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</si>
  <si>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</si>
  <si>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</si>
  <si>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</si>
  <si>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</si>
  <si>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</si>
  <si>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</si>
  <si>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</si>
  <si>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</si>
  <si>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</si>
  <si>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</si>
  <si>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</si>
  <si>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</si>
  <si>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</si>
  <si>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</si>
  <si>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</si>
  <si>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</si>
  <si>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</si>
  <si>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</si>
  <si>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</si>
  <si>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</si>
  <si>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</si>
  <si>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</si>
  <si>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</si>
  <si>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</si>
  <si>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</si>
  <si>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</si>
  <si>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</si>
  <si>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</si>
  <si>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</si>
  <si>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</si>
  <si>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</si>
  <si>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</si>
  <si>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</si>
  <si>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</si>
  <si>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</si>
  <si>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</si>
  <si>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</si>
  <si>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</si>
  <si>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</si>
  <si>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</si>
  <si>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</si>
  <si>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</si>
  <si>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</si>
  <si>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</si>
  <si>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</si>
  <si>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</si>
  <si>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</si>
  <si>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</si>
  <si>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</si>
  <si>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</si>
  <si>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</si>
  <si>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</si>
  <si>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</si>
  <si>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</si>
  <si>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</si>
  <si>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</si>
  <si>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</si>
  <si>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</si>
  <si>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</si>
  <si>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</si>
  <si>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</si>
  <si>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</si>
  <si>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</si>
  <si>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</si>
  <si>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</si>
  <si>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</si>
  <si>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</si>
  <si>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</si>
  <si>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</si>
  <si>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</si>
  <si>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</si>
  <si>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</si>
  <si>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</si>
  <si>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</si>
  <si>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</si>
  <si>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</si>
  <si>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</si>
  <si>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</si>
  <si>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</si>
  <si>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</si>
  <si>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</si>
  <si>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</si>
  <si>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</si>
  <si>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</si>
  <si>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</si>
  <si>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</si>
  <si>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</si>
  <si>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</si>
  <si>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</si>
  <si>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</si>
  <si>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</si>
  <si>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</si>
  <si>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</si>
  <si>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</si>
  <si>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</si>
  <si>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</si>
  <si>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</si>
  <si>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</si>
  <si>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</si>
  <si>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</si>
  <si>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</si>
  <si>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</si>
  <si>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</si>
  <si>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</si>
  <si>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</si>
  <si>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</si>
  <si>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</si>
  <si>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</si>
  <si>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</si>
  <si>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</si>
  <si>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</si>
  <si>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</si>
  <si>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</si>
  <si>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</si>
  <si>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</si>
  <si>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</si>
  <si>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</si>
  <si>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</si>
  <si>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</si>
  <si>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</si>
  <si>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</si>
  <si>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</si>
  <si>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</si>
  <si>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</si>
  <si>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</si>
  <si>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</si>
  <si>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</si>
  <si>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</si>
  <si>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</si>
  <si>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</si>
  <si>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</si>
  <si>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</si>
  <si>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</si>
  <si>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</si>
  <si>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</si>
  <si>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</si>
  <si>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</si>
  <si>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</si>
  <si>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</si>
  <si>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</si>
  <si>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</si>
  <si>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</si>
  <si>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</si>
  <si>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</si>
  <si>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</si>
  <si>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</si>
  <si>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</si>
  <si>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</si>
  <si>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</si>
  <si>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</si>
  <si>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</si>
  <si>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</si>
  <si>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</si>
  <si>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</si>
  <si>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</si>
  <si>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</si>
  <si>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</si>
  <si>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</si>
  <si>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</si>
  <si>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</si>
  <si>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</si>
  <si>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</si>
  <si>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</si>
  <si>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</si>
  <si>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</si>
  <si>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</si>
  <si>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</si>
  <si>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</si>
  <si>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</si>
  <si>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</si>
  <si>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</si>
  <si>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</si>
  <si>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</si>
  <si>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</si>
  <si>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</si>
  <si>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</si>
  <si>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</si>
  <si>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</si>
  <si>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</si>
  <si>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</si>
  <si>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</si>
  <si>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</si>
  <si>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</si>
  <si>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</si>
  <si>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</si>
  <si>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</si>
  <si>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</si>
  <si>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</si>
  <si>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</si>
  <si>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</si>
  <si>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</si>
  <si>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</si>
  <si>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</si>
  <si>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</si>
  <si>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</si>
  <si>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</si>
  <si>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</si>
  <si>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</si>
  <si>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</si>
  <si>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</si>
  <si>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</si>
  <si>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</si>
  <si>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</si>
  <si>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</si>
  <si>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</si>
  <si>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</si>
  <si>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</si>
  <si>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</si>
  <si>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</si>
  <si>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</si>
  <si>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</si>
  <si>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</si>
  <si>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</si>
  <si>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</si>
  <si>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</si>
  <si>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</si>
  <si>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</si>
  <si>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</si>
  <si>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</si>
  <si>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</si>
  <si>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</si>
  <si>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</si>
  <si>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</si>
  <si>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</si>
  <si>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</si>
  <si>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</si>
  <si>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</si>
  <si>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</si>
  <si>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</si>
  <si>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</si>
  <si>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</si>
  <si>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</si>
  <si>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</si>
  <si>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</si>
  <si>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</si>
  <si>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</si>
  <si>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</si>
  <si>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</si>
  <si>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</si>
  <si>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</si>
  <si>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</si>
  <si>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</si>
  <si>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</si>
  <si>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</si>
  <si>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</si>
  <si>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</si>
  <si>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</si>
  <si>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</si>
  <si>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</si>
  <si>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</si>
  <si>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</si>
  <si>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</si>
  <si>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</si>
  <si>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</si>
  <si>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</si>
  <si>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</si>
  <si>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</si>
  <si>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</si>
  <si>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</si>
  <si>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</si>
  <si>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</si>
  <si>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</si>
  <si>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</si>
  <si>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</si>
  <si>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</si>
  <si>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</si>
  <si>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</si>
  <si>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</si>
  <si>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</si>
  <si>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</si>
  <si>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</si>
  <si>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</si>
  <si>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</si>
  <si>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</si>
  <si>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</si>
  <si>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</si>
  <si>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</si>
  <si>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</si>
  <si>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</si>
  <si>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</si>
  <si>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</si>
  <si>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</si>
  <si>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</si>
  <si>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</si>
  <si>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</si>
  <si>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</si>
  <si>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</si>
  <si>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</si>
  <si>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</si>
  <si>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</si>
  <si>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</si>
  <si>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</si>
  <si>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</si>
  <si>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</si>
  <si>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</si>
  <si>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</si>
  <si>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</si>
  <si>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</si>
  <si>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</si>
  <si>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</si>
  <si>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</si>
  <si>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</si>
  <si>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</si>
  <si>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</si>
  <si>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</si>
  <si>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</si>
  <si>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</si>
  <si>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</si>
  <si>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</si>
  <si>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</si>
  <si>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</si>
  <si>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</si>
  <si>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</si>
  <si>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</si>
  <si>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</si>
  <si>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</si>
  <si>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</si>
  <si>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</si>
  <si>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</si>
  <si>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</si>
  <si>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</si>
  <si>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</si>
  <si>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</si>
  <si>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</si>
  <si>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</si>
  <si>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</si>
  <si>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</si>
  <si>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</si>
  <si>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</si>
  <si>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</si>
  <si>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</si>
  <si>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</si>
  <si>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</si>
  <si>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</si>
  <si>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</si>
  <si>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</si>
  <si>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</si>
  <si>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</si>
  <si>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</si>
  <si>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</si>
  <si>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</si>
  <si>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</si>
  <si>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</si>
  <si>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</si>
  <si>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</si>
  <si>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</si>
  <si>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</si>
  <si>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</si>
  <si>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</si>
  <si>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</si>
  <si>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</si>
  <si>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</si>
  <si>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</si>
  <si>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</si>
  <si>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</si>
  <si>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</si>
  <si>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</si>
  <si>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</si>
  <si>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</si>
  <si>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</si>
  <si>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</si>
  <si>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</si>
  <si>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</si>
  <si>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</si>
  <si>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</si>
  <si>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</si>
  <si>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</si>
  <si>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</si>
  <si>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</si>
  <si>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</si>
  <si>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</si>
  <si>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</si>
  <si>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</si>
  <si>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</si>
  <si>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</si>
  <si>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</si>
  <si>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</si>
  <si>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</si>
  <si>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</si>
  <si>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</si>
  <si>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</si>
  <si>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</si>
  <si>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</si>
  <si>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</si>
  <si>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</si>
  <si>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</si>
  <si>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</si>
  <si>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</si>
  <si>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</si>
  <si>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</si>
  <si>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</si>
  <si>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</si>
  <si>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</si>
  <si>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</si>
  <si>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</si>
  <si>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</si>
  <si>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</si>
  <si>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</si>
  <si>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</si>
  <si>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</si>
  <si>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</si>
  <si>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</si>
  <si>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</si>
  <si>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</si>
  <si>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</si>
  <si>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</si>
  <si>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</si>
  <si>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</si>
  <si>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</si>
  <si>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</si>
  <si>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</si>
  <si>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</si>
  <si>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</si>
  <si>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</si>
  <si>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</si>
  <si>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</si>
  <si>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</si>
  <si>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</si>
  <si>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</si>
  <si>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</si>
  <si>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</si>
  <si>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</si>
  <si>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</si>
  <si>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</si>
  <si>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</si>
  <si>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</si>
  <si>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</si>
  <si>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</si>
  <si>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</si>
  <si>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</si>
  <si>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</si>
  <si>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</si>
  <si>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</si>
  <si>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</si>
  <si>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</si>
  <si>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</si>
  <si>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</si>
  <si>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</si>
  <si>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</si>
  <si>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</si>
  <si>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</si>
  <si>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</si>
  <si>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</si>
  <si>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</si>
  <si>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</si>
  <si>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</si>
  <si>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</si>
  <si>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</si>
  <si>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</si>
  <si>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</si>
  <si>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</si>
  <si>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</si>
  <si>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</si>
  <si>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</si>
  <si>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</si>
  <si>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</si>
  <si>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</si>
  <si>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</si>
  <si>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</si>
  <si>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</si>
  <si>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</si>
  <si>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</si>
  <si>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</si>
  <si>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</si>
  <si>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</si>
  <si>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</si>
  <si>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</si>
  <si>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</si>
  <si>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</si>
  <si>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</si>
  <si>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</si>
  <si>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</si>
  <si>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</si>
  <si>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</si>
  <si>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</si>
  <si>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</si>
  <si>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</si>
  <si>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</si>
  <si>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</si>
  <si>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</si>
  <si>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</si>
  <si>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</si>
  <si>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</si>
  <si>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</si>
  <si>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</si>
  <si>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</si>
  <si>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</si>
  <si>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</si>
  <si>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</si>
  <si>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</si>
  <si>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</si>
  <si>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</si>
  <si>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</si>
  <si>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</si>
  <si>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</si>
  <si>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</si>
  <si>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</si>
  <si>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</si>
  <si>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</si>
  <si>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</si>
  <si>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</si>
  <si>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</si>
  <si>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</si>
  <si>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</si>
  <si>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</si>
  <si>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</si>
  <si>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</si>
  <si>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</si>
  <si>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</si>
  <si>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</si>
  <si>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</si>
  <si>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</si>
  <si>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</si>
  <si>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</si>
  <si>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</si>
  <si>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</si>
  <si>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</si>
  <si>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</si>
  <si>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</si>
  <si>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</si>
  <si>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</si>
  <si>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</si>
  <si>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</si>
  <si>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</si>
  <si>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</si>
  <si>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</si>
  <si>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</si>
  <si>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</si>
  <si>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</si>
  <si>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</si>
  <si>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</si>
  <si>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</si>
  <si>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</si>
  <si>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</si>
  <si>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</si>
  <si>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</si>
  <si>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</si>
  <si>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</si>
  <si>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</si>
  <si>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</si>
  <si>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</si>
  <si>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</si>
  <si>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</si>
  <si>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</si>
  <si>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</si>
  <si>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</si>
  <si>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</si>
  <si>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</si>
  <si>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</si>
  <si>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</si>
  <si>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</si>
  <si>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</si>
  <si>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</si>
  <si>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</si>
  <si>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</si>
  <si>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</si>
  <si>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</si>
  <si>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</si>
  <si>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</si>
  <si>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</si>
  <si>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</si>
  <si>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</si>
  <si>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</si>
  <si>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</si>
  <si>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</si>
  <si>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</si>
  <si>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</si>
  <si>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</si>
  <si>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</si>
  <si>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</si>
  <si>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</si>
  <si>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</si>
  <si>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</si>
  <si>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</si>
  <si>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</si>
  <si>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</si>
  <si>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</si>
  <si>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</si>
  <si>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</si>
  <si>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</si>
  <si>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</si>
  <si>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</si>
  <si>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</si>
  <si>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</si>
  <si>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</si>
  <si>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</si>
  <si>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</si>
  <si>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</si>
  <si>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</si>
  <si>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</si>
  <si>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</si>
  <si>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</si>
  <si>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</si>
  <si>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</si>
  <si>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</si>
  <si>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</si>
  <si>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</si>
  <si>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</si>
  <si>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</si>
  <si>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</si>
  <si>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</si>
  <si>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</si>
  <si>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</si>
  <si>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</si>
  <si>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</si>
  <si>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</si>
  <si>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</si>
  <si>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</si>
  <si>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</si>
  <si>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</si>
  <si>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</si>
  <si>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</si>
  <si>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</si>
  <si>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</si>
  <si>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</si>
  <si>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</si>
  <si>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</si>
  <si>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</si>
  <si>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</si>
  <si>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</si>
  <si>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</si>
  <si>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</si>
  <si>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</si>
  <si>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</si>
  <si>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</si>
  <si>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</si>
  <si>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</si>
  <si>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</si>
  <si>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</si>
  <si>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</si>
  <si>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</si>
  <si>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</si>
  <si>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</si>
  <si>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</si>
  <si>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</si>
  <si>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</si>
  <si>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</si>
  <si>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</si>
  <si>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</si>
  <si>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</si>
  <si>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</si>
  <si>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</si>
  <si>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</si>
  <si>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</si>
  <si>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</si>
  <si>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</si>
  <si>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</si>
  <si>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</si>
  <si>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</si>
  <si>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</si>
  <si>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</si>
  <si>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</si>
  <si>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</si>
  <si>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</si>
  <si>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</si>
  <si>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</si>
  <si>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</si>
  <si>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</si>
  <si>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</si>
  <si>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</si>
  <si>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</si>
  <si>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</si>
  <si>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</si>
  <si>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</si>
  <si>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</si>
  <si>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</si>
  <si>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</si>
  <si>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</si>
  <si>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</si>
  <si>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</si>
  <si>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</si>
  <si>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</si>
  <si>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</si>
  <si>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</si>
  <si>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</si>
  <si>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</si>
  <si>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</si>
  <si>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</si>
  <si>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</si>
  <si>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</si>
  <si>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</si>
  <si>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</si>
  <si>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</si>
  <si>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</si>
  <si>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</si>
  <si>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</si>
  <si>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</si>
  <si>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</si>
  <si>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</si>
  <si>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</si>
  <si>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</si>
  <si>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</si>
  <si>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</si>
  <si>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</si>
  <si>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</si>
  <si>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</si>
  <si>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</si>
  <si>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</si>
  <si>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</si>
  <si>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</si>
  <si>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</si>
  <si>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</si>
  <si>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</si>
  <si>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</si>
  <si>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</si>
  <si>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</si>
  <si>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</si>
  <si>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</si>
  <si>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</si>
  <si>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</si>
  <si>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</si>
  <si>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</si>
  <si>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</si>
  <si>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</si>
  <si>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</si>
  <si>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</si>
  <si>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</si>
  <si>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</si>
  <si>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</si>
  <si>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</si>
  <si>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</si>
  <si>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</si>
  <si>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</si>
  <si>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</si>
  <si>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</si>
  <si>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</si>
  <si>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</si>
  <si>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</si>
  <si>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</si>
  <si>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</si>
  <si>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</si>
  <si>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</si>
  <si>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</si>
  <si>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</si>
  <si>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</si>
  <si>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</si>
  <si>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</si>
  <si>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</si>
  <si>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</si>
  <si>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</si>
  <si>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</si>
  <si>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</si>
  <si>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</si>
  <si>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</si>
  <si>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</si>
  <si>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</si>
  <si>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</si>
  <si>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</si>
  <si>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</si>
  <si>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</si>
  <si>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</si>
  <si>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</si>
  <si>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</si>
  <si>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</si>
  <si>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</si>
  <si>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</si>
  <si>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</si>
  <si>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</si>
  <si>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</si>
  <si>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</si>
  <si>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</si>
  <si>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</si>
  <si>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</si>
  <si>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</si>
  <si>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</si>
  <si>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</si>
  <si>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</si>
  <si>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</si>
  <si>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</si>
  <si>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</si>
  <si>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</si>
  <si>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</si>
  <si>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</si>
  <si>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</si>
  <si>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</si>
  <si>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</si>
  <si>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</si>
  <si>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</si>
  <si>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</si>
  <si>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</si>
  <si>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</si>
  <si>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</si>
  <si>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</si>
  <si>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</si>
  <si>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</si>
  <si>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</si>
  <si>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</si>
  <si>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</si>
  <si>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</si>
  <si>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</si>
  <si>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</si>
  <si>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</si>
  <si>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</si>
  <si>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</si>
  <si>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</si>
  <si>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</si>
  <si>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</si>
  <si>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</si>
  <si>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</si>
  <si>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</si>
  <si>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</si>
  <si>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</si>
  <si>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</si>
  <si>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</si>
  <si>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</si>
  <si>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</si>
  <si>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</si>
  <si>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</si>
  <si>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</si>
  <si>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</si>
  <si>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</si>
  <si>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</si>
  <si>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</si>
  <si>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</si>
  <si>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</si>
  <si>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</si>
  <si>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</si>
  <si>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</si>
  <si>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</si>
  <si>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</si>
  <si>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</si>
  <si>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</si>
  <si>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</si>
  <si>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</si>
  <si>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</si>
  <si>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</si>
  <si>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</si>
  <si>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</si>
  <si>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</si>
  <si>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</si>
  <si>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</si>
  <si>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</si>
  <si>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</si>
  <si>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</si>
  <si>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</si>
  <si>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</si>
  <si>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</si>
  <si>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</si>
  <si>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</si>
  <si>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</si>
  <si>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</si>
  <si>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</si>
  <si>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</si>
  <si>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</si>
  <si>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</si>
  <si>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</si>
  <si>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</si>
  <si>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</si>
  <si>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</si>
  <si>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</si>
  <si>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</si>
  <si>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</si>
  <si>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</si>
  <si>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</si>
  <si>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</si>
  <si>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</si>
  <si>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</si>
  <si>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</si>
  <si>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</si>
  <si>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</si>
  <si>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</si>
  <si>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</si>
  <si>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</si>
  <si>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</si>
  <si>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</si>
  <si>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</si>
  <si>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</si>
  <si>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</si>
  <si>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</si>
  <si>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</si>
  <si>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</si>
  <si>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</si>
  <si>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</si>
  <si>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</si>
  <si>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</si>
  <si>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</si>
  <si>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</si>
  <si>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</si>
  <si>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</si>
  <si>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</si>
  <si>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</si>
  <si>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</si>
  <si>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</si>
  <si>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</si>
  <si>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</si>
  <si>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</si>
  <si>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</si>
  <si>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</si>
  <si>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</si>
  <si>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</si>
  <si>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</si>
  <si>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</si>
  <si>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</si>
  <si>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</si>
  <si>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</si>
  <si>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</si>
  <si>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</si>
  <si>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</si>
  <si>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</si>
  <si>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</si>
  <si>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</si>
  <si>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</si>
  <si>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</si>
  <si>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</si>
  <si>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</si>
  <si>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</si>
  <si>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</si>
  <si>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</si>
  <si>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</si>
  <si>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</si>
  <si>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</si>
  <si>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</si>
  <si>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</si>
  <si>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</si>
  <si>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</si>
  <si>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</si>
  <si>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</si>
  <si>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</si>
  <si>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</si>
  <si>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</si>
  <si>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</si>
  <si>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</si>
  <si>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</si>
  <si>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</si>
  <si>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</si>
  <si>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</si>
  <si>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</si>
  <si>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</si>
  <si>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</si>
  <si>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</si>
  <si>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</si>
  <si>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</si>
  <si>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</si>
  <si>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</si>
  <si>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</si>
  <si>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</si>
  <si>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</si>
  <si>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</si>
  <si>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</si>
  <si>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</si>
  <si>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</si>
  <si>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</si>
  <si>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</si>
  <si>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</si>
  <si>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</si>
  <si>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</si>
  <si>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</si>
  <si>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</si>
  <si>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</si>
  <si>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</si>
  <si>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</si>
  <si>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</si>
  <si>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</si>
  <si>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</si>
  <si>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</si>
  <si>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</si>
  <si>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</si>
  <si>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</si>
  <si>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</si>
  <si>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</si>
  <si>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</si>
  <si>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</si>
  <si>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</si>
  <si>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</si>
  <si>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</si>
  <si>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</si>
  <si>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</si>
  <si>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</si>
  <si>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</si>
  <si>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</si>
  <si>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</si>
  <si>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</si>
  <si>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</si>
  <si>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</si>
  <si>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</si>
  <si>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</si>
  <si>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</si>
  <si>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</si>
  <si>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</si>
  <si>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</si>
  <si>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</si>
  <si>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</si>
  <si>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</si>
  <si>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</si>
  <si>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</si>
  <si>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</si>
  <si>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</si>
  <si>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</si>
  <si>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</si>
  <si>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</si>
  <si>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</si>
  <si>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</si>
  <si>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</si>
  <si>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</si>
  <si>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</si>
  <si>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</si>
  <si>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</si>
  <si>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</si>
  <si>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</si>
  <si>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</si>
  <si>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</si>
  <si>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</si>
  <si>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</si>
  <si>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</si>
  <si>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</si>
  <si>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</si>
  <si>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</si>
  <si>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</si>
  <si>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</si>
  <si>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</si>
  <si>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</si>
  <si>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</si>
  <si>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</si>
  <si>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</si>
  <si>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</si>
  <si>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</si>
  <si>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</si>
  <si>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</si>
  <si>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</si>
  <si>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</si>
  <si>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</si>
  <si>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</si>
  <si>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</si>
  <si>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</si>
  <si>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</si>
  <si>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</si>
  <si>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</si>
  <si>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</si>
  <si>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</si>
  <si>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</si>
  <si>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</si>
  <si>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</si>
  <si>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</si>
  <si>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</si>
  <si>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</si>
  <si>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</si>
  <si>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</si>
  <si>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</si>
  <si>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</si>
  <si>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</si>
  <si>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</si>
  <si>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</si>
  <si>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</si>
  <si>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</si>
  <si>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</si>
  <si>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</si>
  <si>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</si>
  <si>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</si>
  <si>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</si>
  <si>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</si>
  <si>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</si>
  <si>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</si>
  <si>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</si>
  <si>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</si>
  <si>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</si>
  <si>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</si>
  <si>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</si>
  <si>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</si>
  <si>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</si>
  <si>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</si>
  <si>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</si>
  <si>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</si>
  <si>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</si>
  <si>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</si>
  <si>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</si>
  <si>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</si>
  <si>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</si>
  <si>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</si>
  <si>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</si>
  <si>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</si>
  <si>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</si>
  <si>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</si>
  <si>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</si>
  <si>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</si>
  <si>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</si>
  <si>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</si>
  <si>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</si>
  <si>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</si>
  <si>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</si>
  <si>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</si>
  <si>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</si>
  <si>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</si>
  <si>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</si>
  <si>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</si>
  <si>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</si>
  <si>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</si>
  <si>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</si>
  <si>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</si>
  <si>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</si>
  <si>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</si>
  <si>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</si>
  <si>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</si>
  <si>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</si>
  <si>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</si>
  <si>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</si>
  <si>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</si>
  <si>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</si>
  <si>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</si>
  <si>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</si>
  <si>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</si>
  <si>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</si>
  <si>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</si>
  <si>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</si>
  <si>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</si>
  <si>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</si>
  <si>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</si>
  <si>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</si>
  <si>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</si>
  <si>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</si>
  <si>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</si>
  <si>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</si>
  <si>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</si>
  <si>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</si>
  <si>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</si>
  <si>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</si>
  <si>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</si>
  <si>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</si>
  <si>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</si>
  <si>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</si>
  <si>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</si>
  <si>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</si>
  <si>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</si>
  <si>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</si>
  <si>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</si>
  <si>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</si>
  <si>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</si>
  <si>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</si>
  <si>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</si>
  <si>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</si>
  <si>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</si>
  <si>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</si>
  <si>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</si>
  <si>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</si>
  <si>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</si>
  <si>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</si>
  <si>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</si>
  <si>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</si>
  <si>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</si>
  <si>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</si>
  <si>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</si>
  <si>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</si>
  <si>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</si>
  <si>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</si>
  <si>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</si>
  <si>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</si>
  <si>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</si>
  <si>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</si>
  <si>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</si>
  <si>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</si>
  <si>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</si>
  <si>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</si>
  <si>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</si>
  <si>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</si>
  <si>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</si>
  <si>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</si>
  <si>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</si>
  <si>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</si>
  <si>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</si>
  <si>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</si>
  <si>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</si>
  <si>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</si>
  <si>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</si>
  <si>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</si>
  <si>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</si>
  <si>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</si>
  <si>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</si>
  <si>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</si>
  <si>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</si>
  <si>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</si>
  <si>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</si>
  <si>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</si>
  <si>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</si>
  <si>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</si>
  <si>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</si>
  <si>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</si>
  <si>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</si>
  <si>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</si>
  <si>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</si>
  <si>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</si>
  <si>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</si>
  <si>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</si>
  <si>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</si>
  <si>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</si>
  <si>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</si>
  <si>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</si>
  <si>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</si>
  <si>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</si>
  <si>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</si>
  <si>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</si>
  <si>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</si>
  <si>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</si>
  <si>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</si>
  <si>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</si>
  <si>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</si>
  <si>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</si>
  <si>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</si>
  <si>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</si>
  <si>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</si>
  <si>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</si>
  <si>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</si>
  <si>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</si>
  <si>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</si>
  <si>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</si>
  <si>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</si>
  <si>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</si>
  <si>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</si>
  <si>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</si>
  <si>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</si>
  <si>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</si>
  <si>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</si>
  <si>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</si>
  <si>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</si>
  <si>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</si>
  <si>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</si>
  <si>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</si>
  <si>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</si>
  <si>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</si>
  <si>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</si>
  <si>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</si>
  <si>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</si>
  <si>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</si>
  <si>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</si>
  <si>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</si>
  <si>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</si>
  <si>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</si>
  <si>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</si>
  <si>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</si>
  <si>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</si>
  <si>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</si>
  <si>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</si>
  <si>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</si>
  <si>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</si>
  <si>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</si>
  <si>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</si>
  <si>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</si>
  <si>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</si>
  <si>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</si>
  <si>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</si>
  <si>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</si>
  <si>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</si>
  <si>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</si>
  <si>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</si>
  <si>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</si>
  <si>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</si>
  <si>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</si>
  <si>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</si>
  <si>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</si>
  <si>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</si>
  <si>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</si>
  <si>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</si>
  <si>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</si>
  <si>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</si>
  <si>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</si>
  <si>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</si>
  <si>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</si>
  <si>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</si>
  <si>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</si>
  <si>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</si>
  <si>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</si>
  <si>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</si>
  <si>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</si>
  <si>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</si>
  <si>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</si>
  <si>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</si>
  <si>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</si>
  <si>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</si>
  <si>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</si>
  <si>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</si>
  <si>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</si>
  <si>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</si>
  <si>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</si>
  <si>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</si>
  <si>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</si>
  <si>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</si>
  <si>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</si>
  <si>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</si>
  <si>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</si>
  <si>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</si>
  <si>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</si>
  <si>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</si>
  <si>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</si>
  <si>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</si>
  <si>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</si>
  <si>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</si>
  <si>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</si>
  <si>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</si>
  <si>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</si>
  <si>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</si>
  <si>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</si>
  <si>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</si>
  <si>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</si>
  <si>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</si>
  <si>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</si>
  <si>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</si>
  <si>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</si>
  <si>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</si>
  <si>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</si>
  <si>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</si>
  <si>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</si>
  <si>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</si>
  <si>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</si>
  <si>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</si>
  <si>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</si>
  <si>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</si>
  <si>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</si>
  <si>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</si>
  <si>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</si>
  <si>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</si>
  <si>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</si>
  <si>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</si>
  <si>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</si>
  <si>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</si>
  <si>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</si>
  <si>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</si>
  <si>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</si>
  <si>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</si>
  <si>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</si>
  <si>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</si>
  <si>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</si>
  <si>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</si>
  <si>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</si>
  <si>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</si>
  <si>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</si>
  <si>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</si>
  <si>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</si>
  <si>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</si>
  <si>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</si>
  <si>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</si>
  <si>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</si>
  <si>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</si>
  <si>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</si>
  <si>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</si>
  <si>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</si>
  <si>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</si>
  <si>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</si>
  <si>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</si>
  <si>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</si>
  <si>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</si>
  <si>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</si>
  <si>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</si>
  <si>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</si>
  <si>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</si>
  <si>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</si>
  <si>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</si>
  <si>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</si>
  <si>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</si>
  <si>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</si>
  <si>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</si>
  <si>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</si>
  <si>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</si>
  <si>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</si>
  <si>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</si>
  <si>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</si>
  <si>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</si>
  <si>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</si>
  <si>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</si>
  <si>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</si>
  <si>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</si>
  <si>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</si>
  <si>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</si>
  <si>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</si>
  <si>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</si>
  <si>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</si>
  <si>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</si>
  <si>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</si>
  <si>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</si>
  <si>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</si>
  <si>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</si>
  <si>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</si>
  <si>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</si>
  <si>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</si>
  <si>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</si>
  <si>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</si>
  <si>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</si>
  <si>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</si>
  <si>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</si>
  <si>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</si>
  <si>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</si>
  <si>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</si>
  <si>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</si>
  <si>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</si>
  <si>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</si>
  <si>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</si>
  <si>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</si>
  <si>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</si>
  <si>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</si>
  <si>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</si>
  <si>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</si>
  <si>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</si>
  <si>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</si>
  <si>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</si>
  <si>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</si>
  <si>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</si>
  <si>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</si>
  <si>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</si>
  <si>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</si>
  <si>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</si>
  <si>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</si>
  <si>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</si>
  <si>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</si>
  <si>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</si>
  <si>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</si>
  <si>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</si>
  <si>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</si>
  <si>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</si>
  <si>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</si>
  <si>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</si>
  <si>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</si>
  <si>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</si>
  <si>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</si>
  <si>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</si>
  <si>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</si>
  <si>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</si>
  <si>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</si>
  <si>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</si>
  <si>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</si>
  <si>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</si>
  <si>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</si>
  <si>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</si>
  <si>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</si>
  <si>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</si>
  <si>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</si>
  <si>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</si>
  <si>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</si>
  <si>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</si>
  <si>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</si>
  <si>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</si>
  <si>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</si>
  <si>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</si>
  <si>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</si>
  <si>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</si>
  <si>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</si>
  <si>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</si>
  <si>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</si>
  <si>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</si>
  <si>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</si>
  <si>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</si>
  <si>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</si>
  <si>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</si>
  <si>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</si>
  <si>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</si>
  <si>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</si>
  <si>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</si>
  <si>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</si>
  <si>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</si>
  <si>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</si>
  <si>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</si>
  <si>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</si>
  <si>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</si>
  <si>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</si>
  <si>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</si>
  <si>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</si>
  <si>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</si>
  <si>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</si>
  <si>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</si>
  <si>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</si>
  <si>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</si>
  <si>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</si>
  <si>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</si>
  <si>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</si>
  <si>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</si>
  <si>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</si>
  <si>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</si>
  <si>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</si>
  <si>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</si>
  <si>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</si>
  <si>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</si>
  <si>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</si>
  <si>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</si>
  <si>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</si>
  <si>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</si>
  <si>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</si>
  <si>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</si>
  <si>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</si>
  <si>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</si>
  <si>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</si>
  <si>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</si>
  <si>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</si>
  <si>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</si>
  <si>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</si>
  <si>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</si>
  <si>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</si>
  <si>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</si>
  <si>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</si>
  <si>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</si>
  <si>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</si>
  <si>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</si>
  <si>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</si>
  <si>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</si>
  <si>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</si>
  <si>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</si>
  <si>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</si>
  <si>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</si>
  <si>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</si>
  <si>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</si>
  <si>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</si>
  <si>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</si>
  <si>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</si>
  <si>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</si>
  <si>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</si>
  <si>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</si>
  <si>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</si>
  <si>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</si>
  <si>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</si>
  <si>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</si>
  <si>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</si>
  <si>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</si>
  <si>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</si>
  <si>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</si>
  <si>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</si>
  <si>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</si>
  <si>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</si>
  <si>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</si>
  <si>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</si>
  <si>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</si>
  <si>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</si>
  <si>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</si>
  <si>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</si>
  <si>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</si>
  <si>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</si>
  <si>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</si>
  <si>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</si>
  <si>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</si>
  <si>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</si>
  <si>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</si>
  <si>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</si>
  <si>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</si>
  <si>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</si>
  <si>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</si>
  <si>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</si>
  <si>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</si>
  <si>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</si>
  <si>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</si>
  <si>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</si>
  <si>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</si>
  <si>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</si>
  <si>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</si>
  <si>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</si>
  <si>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</si>
  <si>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</si>
  <si>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</si>
  <si>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</si>
  <si>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</si>
  <si>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</si>
  <si>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</si>
  <si>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</si>
  <si>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</si>
  <si>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</si>
  <si>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</si>
  <si>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</si>
  <si>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</si>
  <si>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</si>
  <si>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</si>
  <si>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</si>
  <si>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</si>
  <si>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</si>
  <si>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</si>
  <si>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</si>
  <si>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</si>
  <si>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</si>
  <si>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</si>
  <si>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</si>
  <si>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</si>
  <si>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</si>
  <si>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</si>
  <si>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</si>
  <si>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</si>
  <si>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</si>
  <si>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</si>
  <si>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</si>
  <si>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</si>
  <si>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</si>
  <si>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</si>
  <si>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</si>
  <si>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</si>
  <si>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</si>
  <si>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</si>
  <si>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</si>
  <si>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</si>
  <si>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</si>
  <si>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</si>
  <si>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</si>
  <si>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</si>
  <si>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</si>
  <si>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</si>
  <si>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</si>
  <si>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</si>
  <si>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</si>
  <si>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</si>
  <si>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</si>
  <si>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</si>
  <si>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</si>
  <si>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</si>
  <si>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</si>
  <si>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</si>
  <si>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</si>
  <si>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</si>
  <si>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</si>
  <si>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</si>
  <si>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</si>
  <si>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</si>
  <si>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</si>
  <si>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</si>
  <si>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</si>
  <si>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</si>
  <si>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</si>
  <si>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</si>
  <si>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</si>
  <si>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</si>
  <si>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</si>
  <si>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</si>
  <si>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</si>
  <si>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</si>
  <si>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</si>
  <si>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</si>
  <si>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</si>
  <si>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</si>
  <si>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</si>
  <si>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</si>
  <si>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</si>
  <si>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</si>
  <si>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</si>
  <si>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</si>
  <si>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</si>
  <si>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</si>
  <si>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</si>
  <si>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</si>
  <si>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</si>
  <si>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</si>
  <si>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</si>
  <si>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</si>
  <si>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</si>
  <si>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</si>
  <si>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</si>
  <si>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</si>
  <si>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</si>
  <si>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</si>
  <si>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</si>
  <si>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</si>
  <si>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</si>
  <si>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</si>
  <si>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</si>
  <si>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</si>
  <si>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</si>
  <si>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</si>
  <si>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</si>
  <si>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</si>
  <si>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</si>
  <si>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</si>
  <si>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</si>
  <si>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</si>
  <si>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</si>
  <si>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</si>
  <si>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</si>
  <si>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</si>
  <si>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</si>
  <si>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</si>
  <si>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</si>
  <si>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</si>
  <si>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</si>
  <si>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</si>
  <si>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</si>
  <si>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</si>
  <si>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</si>
  <si>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</si>
  <si>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</si>
  <si>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</si>
  <si>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</si>
  <si>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</si>
  <si>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</si>
  <si>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</si>
  <si>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</si>
  <si>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</si>
  <si>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</si>
  <si>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</si>
  <si>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</si>
  <si>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</si>
  <si>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</si>
  <si>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</si>
  <si>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</si>
  <si>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</si>
  <si>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</si>
  <si>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</si>
  <si>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</si>
  <si>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</si>
  <si>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</si>
  <si>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</si>
  <si>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</si>
  <si>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</si>
  <si>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</si>
  <si>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</si>
  <si>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</si>
  <si>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</si>
  <si>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</si>
  <si>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</si>
  <si>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</si>
  <si>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</si>
  <si>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</si>
  <si>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</si>
  <si>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</si>
  <si>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</si>
  <si>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</si>
  <si>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</si>
  <si>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</si>
  <si>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</si>
  <si>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</si>
  <si>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</si>
  <si>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</si>
  <si>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</si>
  <si>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</si>
  <si>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</si>
  <si>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</si>
  <si>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</si>
  <si>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</si>
  <si>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</si>
  <si>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</si>
  <si>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</si>
  <si>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</si>
  <si>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</si>
  <si>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</si>
  <si>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</si>
  <si>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</si>
  <si>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</si>
  <si>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</si>
  <si>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</si>
  <si>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</si>
  <si>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</si>
  <si>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</si>
  <si>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</si>
  <si>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</si>
  <si>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</si>
  <si>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</si>
  <si>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</si>
  <si>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</si>
  <si>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</si>
  <si>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</si>
  <si>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</si>
  <si>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</si>
  <si>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</si>
  <si>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</si>
  <si>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</si>
  <si>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</si>
  <si>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</si>
  <si>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</si>
  <si>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</si>
  <si>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</si>
  <si>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</si>
  <si>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</si>
  <si>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</si>
  <si>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</si>
  <si>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</si>
  <si>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</si>
  <si>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</si>
  <si>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</si>
  <si>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</si>
  <si>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</si>
  <si>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</si>
  <si>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</si>
  <si>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</si>
  <si>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</si>
  <si>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</si>
  <si>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</si>
  <si>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</si>
  <si>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</si>
  <si>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</si>
  <si>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</si>
  <si>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</si>
  <si>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</si>
  <si>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</si>
  <si>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</si>
  <si>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</si>
  <si>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</si>
  <si>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</si>
  <si>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</si>
  <si>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</si>
  <si>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</si>
  <si>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</si>
  <si>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</si>
  <si>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</si>
  <si>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</si>
  <si>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</si>
  <si>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</si>
  <si>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</si>
  <si>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</si>
  <si>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</si>
  <si>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</si>
  <si>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</si>
  <si>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</si>
  <si>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</si>
  <si>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</si>
  <si>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</si>
  <si>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</si>
  <si>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</si>
  <si>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</si>
  <si>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</si>
  <si>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</si>
  <si>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</si>
  <si>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</si>
  <si>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</si>
  <si>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</si>
  <si>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</si>
  <si>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</si>
  <si>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</si>
  <si>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</si>
  <si>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</si>
  <si>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</si>
  <si>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</si>
  <si>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</si>
  <si>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</si>
  <si>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</si>
  <si>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</si>
  <si>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</si>
  <si>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</si>
  <si>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</si>
  <si>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</si>
  <si>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</si>
  <si>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</si>
  <si>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</si>
  <si>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</si>
  <si>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</si>
  <si>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</si>
  <si>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</si>
  <si>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</si>
  <si>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</si>
  <si>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</si>
  <si>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</si>
  <si>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</si>
  <si>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</si>
  <si>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</si>
  <si>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</si>
  <si>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</si>
  <si>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</si>
  <si>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</si>
  <si>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</si>
  <si>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</si>
  <si>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</si>
  <si>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</si>
  <si>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</si>
  <si>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</si>
  <si>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</si>
  <si>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</si>
  <si>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</si>
  <si>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</si>
  <si>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</si>
  <si>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</si>
  <si>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</si>
  <si>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</si>
  <si>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</si>
  <si>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</si>
  <si>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</si>
  <si>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</si>
  <si>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</si>
  <si>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</si>
  <si>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</si>
  <si>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</si>
  <si>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</si>
  <si>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</si>
  <si>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</si>
  <si>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</si>
  <si>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</si>
  <si>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</si>
  <si>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</si>
  <si>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</si>
  <si>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</si>
  <si>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</si>
  <si>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</si>
  <si>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</si>
  <si>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</si>
  <si>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</si>
  <si>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</si>
  <si>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</si>
  <si>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</si>
  <si>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</si>
  <si>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</si>
  <si>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</si>
  <si>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</si>
  <si>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</si>
  <si>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</si>
  <si>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</si>
  <si>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</si>
  <si>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</si>
  <si>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</si>
  <si>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</si>
  <si>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</si>
  <si>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</si>
  <si>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</si>
  <si>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</si>
  <si>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</si>
  <si>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</si>
  <si>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</si>
  <si>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</si>
  <si>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</si>
  <si>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</si>
  <si>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</si>
  <si>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</si>
  <si>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</si>
  <si>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</si>
  <si>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</si>
  <si>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</si>
  <si>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</si>
  <si>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</si>
  <si>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</si>
  <si>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</si>
  <si>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</si>
  <si>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</si>
  <si>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</si>
  <si>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</si>
  <si>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</si>
  <si>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</si>
  <si>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</si>
  <si>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</si>
  <si>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</si>
  <si>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</si>
  <si>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</si>
  <si>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</si>
  <si>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</si>
  <si>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</si>
  <si>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</si>
  <si>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</si>
  <si>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</si>
  <si>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</si>
  <si>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</si>
  <si>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</si>
  <si>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</si>
  <si>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</si>
  <si>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</si>
  <si>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</si>
  <si>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</si>
  <si>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</si>
  <si>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</si>
  <si>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</si>
  <si>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</si>
  <si>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</si>
  <si>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</si>
  <si>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</si>
  <si>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</si>
  <si>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</si>
  <si>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</si>
  <si>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</si>
  <si>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</si>
  <si>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</si>
  <si>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</si>
  <si>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</si>
  <si>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</si>
  <si>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</si>
  <si>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</si>
  <si>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</si>
  <si>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</si>
  <si>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</si>
  <si>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</si>
  <si>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</si>
  <si>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</si>
  <si>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</si>
  <si>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</si>
  <si>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</si>
  <si>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</si>
  <si>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</si>
  <si>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</si>
  <si>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</si>
  <si>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</si>
  <si>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</si>
  <si>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</si>
  <si>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</si>
  <si>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</si>
  <si>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</si>
  <si>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</si>
  <si>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</si>
  <si>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</si>
  <si>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</si>
  <si>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</si>
  <si>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</si>
  <si>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</si>
  <si>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</si>
  <si>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</si>
  <si>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</si>
  <si>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</si>
  <si>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</si>
  <si>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</si>
  <si>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</si>
  <si>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</si>
  <si>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</si>
  <si>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</si>
  <si>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</si>
  <si>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</si>
  <si>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</si>
  <si>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</si>
  <si>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</si>
  <si>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</si>
  <si>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</si>
  <si>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</si>
  <si>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</si>
  <si>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</si>
  <si>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</si>
  <si>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</si>
  <si>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</si>
  <si>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</si>
  <si>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</si>
  <si>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</si>
  <si>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</si>
  <si>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</si>
  <si>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</si>
  <si>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</si>
  <si>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</si>
  <si>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</si>
  <si>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</si>
  <si>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</si>
  <si>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</si>
  <si>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</si>
  <si>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</si>
  <si>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</si>
  <si>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</si>
  <si>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</si>
  <si>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</si>
  <si>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</si>
  <si>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</si>
  <si>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</si>
  <si>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</si>
  <si>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</si>
  <si>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</si>
  <si>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</si>
  <si>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</si>
  <si>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</si>
  <si>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</si>
  <si>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</si>
  <si>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</si>
  <si>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</si>
  <si>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</si>
  <si>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</si>
  <si>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</si>
  <si>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</si>
  <si>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</si>
  <si>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</si>
  <si>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</si>
  <si>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</si>
  <si>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</si>
  <si>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</si>
  <si>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</si>
  <si>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</si>
  <si>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</si>
  <si>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</si>
  <si>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</si>
  <si>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</si>
  <si>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</si>
  <si>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</si>
  <si>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</si>
  <si>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</si>
  <si>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</si>
  <si>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</si>
  <si>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</si>
  <si>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</si>
  <si>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</si>
  <si>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</si>
  <si>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</si>
  <si>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</si>
  <si>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</si>
  <si>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</si>
  <si>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</si>
  <si>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</si>
  <si>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</si>
  <si>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</si>
  <si>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</si>
  <si>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</si>
  <si>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</si>
  <si>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</si>
  <si>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</si>
  <si>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</si>
  <si>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</si>
  <si>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</si>
  <si>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</si>
  <si>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</si>
  <si>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</si>
  <si>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</si>
  <si>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</si>
  <si>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</si>
  <si>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</si>
  <si>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</si>
  <si>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</si>
  <si>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</si>
  <si>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</si>
  <si>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</si>
  <si>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</si>
  <si>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</si>
  <si>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</si>
  <si>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</si>
  <si>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</si>
  <si>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</si>
  <si>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</si>
  <si>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</si>
  <si>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</si>
  <si>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</si>
  <si>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</si>
  <si>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</si>
  <si>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</si>
  <si>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</si>
  <si>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</si>
  <si>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</si>
  <si>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</si>
  <si>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</si>
  <si>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</si>
  <si>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</si>
  <si>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</si>
  <si>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</si>
  <si>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</si>
  <si>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</si>
  <si>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</si>
  <si>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</si>
  <si>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</si>
  <si>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</si>
  <si>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</si>
  <si>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</si>
  <si>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</si>
  <si>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</si>
  <si>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</si>
  <si>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</si>
  <si>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</si>
  <si>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</si>
  <si>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</si>
  <si>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</si>
  <si>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</si>
  <si>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</si>
  <si>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</si>
  <si>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</si>
  <si>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</si>
  <si>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</si>
  <si>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</si>
  <si>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</si>
  <si>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</si>
  <si>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</si>
  <si>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</si>
  <si>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</si>
  <si>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</si>
  <si>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</si>
  <si>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</si>
  <si>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</si>
  <si>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</si>
  <si>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</si>
  <si>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</si>
  <si>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</si>
  <si>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</si>
  <si>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</si>
  <si>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</si>
  <si>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</si>
  <si>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</si>
  <si>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</si>
  <si>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</si>
  <si>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</si>
  <si>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</si>
  <si>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</si>
  <si>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</si>
  <si>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</si>
  <si>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</si>
  <si>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</si>
  <si>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</si>
  <si>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</si>
  <si>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</si>
  <si>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</si>
  <si>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</si>
  <si>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</si>
  <si>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</si>
  <si>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</si>
  <si>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</si>
  <si>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</si>
  <si>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</si>
  <si>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</si>
  <si>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</si>
  <si>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</si>
  <si>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</si>
  <si>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</si>
  <si>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</si>
  <si>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</si>
  <si>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</si>
  <si>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</si>
  <si>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</si>
  <si>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</si>
  <si>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</si>
  <si>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</si>
  <si>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</si>
  <si>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</si>
  <si>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</si>
  <si>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</si>
  <si>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</si>
  <si>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</si>
  <si>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</si>
  <si>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</si>
  <si>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</si>
  <si>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</si>
  <si>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</si>
  <si>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</si>
  <si>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</si>
  <si>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</si>
  <si>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</si>
  <si>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</si>
  <si>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</si>
  <si>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</si>
  <si>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</si>
  <si>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</si>
  <si>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</si>
  <si>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</si>
  <si>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</si>
  <si>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</si>
  <si>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</si>
  <si>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</si>
  <si>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</si>
  <si>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</si>
  <si>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</si>
  <si>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</si>
  <si>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</si>
  <si>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</si>
  <si>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</si>
  <si>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</si>
  <si>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</si>
  <si>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</si>
  <si>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</si>
  <si>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</si>
  <si>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</si>
  <si>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</si>
  <si>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</si>
  <si>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</si>
  <si>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</si>
  <si>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</si>
  <si>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</si>
  <si>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</si>
  <si>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</si>
  <si>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</si>
  <si>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</si>
  <si>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</si>
  <si>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</si>
  <si>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</si>
  <si>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</si>
  <si>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</si>
  <si>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</si>
  <si>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</si>
  <si>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</si>
  <si>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</si>
  <si>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</si>
  <si>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</si>
  <si>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</si>
  <si>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</si>
  <si>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</si>
  <si>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</si>
  <si>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</si>
  <si>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</si>
  <si>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</si>
  <si>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</si>
  <si>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</si>
  <si>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</si>
  <si>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</si>
  <si>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</si>
  <si>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</si>
  <si>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</si>
  <si>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</si>
  <si>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</si>
  <si>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</si>
  <si>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</si>
  <si>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</si>
  <si>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</si>
  <si>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</si>
  <si>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</si>
  <si>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</si>
  <si>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</si>
  <si>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</si>
  <si>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</si>
  <si>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</si>
  <si>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</si>
  <si>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</si>
  <si>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</si>
  <si>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</si>
  <si>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</si>
  <si>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</si>
  <si>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</si>
  <si>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</si>
  <si>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</si>
  <si>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</si>
  <si>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</si>
  <si>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</si>
  <si>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</si>
  <si>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</si>
  <si>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</si>
  <si>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</si>
  <si>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</si>
  <si>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</si>
  <si>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</si>
  <si>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</si>
  <si>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</si>
  <si>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</si>
  <si>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</si>
  <si>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</si>
  <si>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</si>
  <si>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</si>
  <si>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</si>
  <si>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</si>
  <si>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</si>
  <si>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</si>
  <si>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</si>
  <si>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</si>
  <si>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</si>
  <si>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</si>
  <si>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</si>
  <si>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</si>
  <si>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</si>
  <si>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</si>
  <si>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</si>
  <si>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</si>
  <si>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</si>
  <si>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</si>
  <si>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</si>
  <si>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</si>
  <si>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</si>
  <si>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</si>
  <si>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</si>
  <si>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</si>
  <si>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</si>
  <si>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</si>
  <si>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</si>
  <si>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</si>
  <si>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</si>
  <si>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</si>
  <si>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</si>
  <si>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</si>
  <si>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</si>
  <si>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</si>
  <si>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</si>
  <si>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</si>
  <si>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</si>
  <si>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</si>
  <si>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</si>
  <si>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</si>
  <si>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</si>
  <si>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</si>
  <si>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</si>
  <si>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</si>
  <si>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</si>
  <si>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</si>
  <si>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</si>
  <si>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</si>
  <si>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</si>
  <si>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</si>
  <si>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</si>
  <si>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</si>
  <si>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</si>
  <si>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</si>
  <si>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</si>
  <si>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</si>
  <si>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</si>
  <si>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</si>
  <si>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</si>
  <si>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</si>
  <si>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</si>
  <si>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</si>
  <si>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</si>
  <si>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</si>
  <si>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</si>
  <si>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</si>
  <si>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</si>
  <si>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</si>
  <si>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</si>
  <si>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</si>
  <si>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</si>
  <si>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</si>
  <si>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</si>
  <si>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</si>
  <si>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</si>
  <si>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</si>
  <si>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</si>
  <si>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</si>
  <si>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</si>
  <si>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</si>
  <si>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</si>
  <si>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</si>
  <si>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</si>
  <si>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</si>
  <si>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</si>
  <si>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</si>
  <si>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</si>
  <si>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</si>
  <si>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</si>
  <si>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</si>
  <si>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</si>
  <si>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</si>
  <si>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</si>
  <si>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</si>
  <si>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</si>
  <si>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</si>
  <si>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</si>
  <si>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</si>
  <si>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</si>
  <si>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</si>
  <si>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</si>
  <si>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</si>
  <si>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</si>
  <si>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</si>
  <si>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</si>
  <si>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</si>
  <si>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</si>
  <si>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</si>
  <si>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</si>
  <si>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</si>
  <si>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</si>
  <si>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</si>
  <si>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</si>
  <si>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</si>
  <si>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</si>
  <si>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</si>
  <si>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</si>
  <si>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</si>
  <si>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</si>
  <si>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</si>
  <si>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</si>
  <si>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</si>
  <si>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</si>
  <si>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</si>
  <si>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</si>
  <si>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</si>
  <si>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</si>
  <si>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</si>
  <si>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</si>
  <si>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</si>
  <si>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</si>
  <si>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</si>
  <si>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</si>
  <si>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</si>
  <si>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</si>
  <si>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</si>
  <si>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</si>
  <si>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</si>
  <si>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</si>
  <si>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</si>
  <si>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</si>
  <si>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</si>
  <si>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</si>
  <si>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</si>
  <si>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</si>
  <si>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</si>
  <si>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</si>
  <si>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</si>
  <si>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</si>
  <si>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</si>
  <si>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</si>
  <si>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</si>
  <si>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</si>
  <si>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</si>
  <si>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</si>
  <si>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</si>
  <si>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</si>
  <si>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</si>
  <si>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</si>
  <si>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</si>
  <si>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</si>
  <si>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</si>
  <si>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</si>
  <si>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</si>
  <si>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</si>
  <si>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</si>
  <si>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</si>
  <si>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</si>
  <si>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</si>
  <si>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</si>
  <si>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</si>
  <si>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</si>
  <si>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</si>
  <si>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</si>
  <si>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</si>
  <si>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</si>
  <si>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</si>
  <si>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</si>
  <si>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</si>
  <si>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</si>
  <si>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</si>
  <si>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</si>
  <si>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</si>
  <si>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</si>
  <si>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</si>
  <si>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</si>
  <si>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</si>
  <si>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</si>
  <si>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</si>
  <si>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</si>
  <si>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</si>
  <si>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</si>
  <si>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</si>
  <si>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</si>
  <si>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</si>
  <si>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</si>
  <si>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</si>
  <si>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</si>
  <si>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</si>
  <si>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</si>
  <si>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</si>
  <si>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</si>
  <si>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</si>
  <si>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</si>
  <si>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</si>
  <si>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</si>
  <si>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</si>
  <si>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</si>
  <si>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</si>
  <si>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</si>
  <si>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</si>
  <si>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</si>
  <si>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</si>
  <si>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</si>
  <si>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</si>
  <si>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</si>
  <si>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</si>
  <si>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</si>
  <si>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</si>
  <si>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</si>
  <si>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</si>
  <si>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</si>
  <si>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</si>
  <si>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</si>
  <si>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</si>
  <si>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</si>
  <si>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</si>
  <si>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</si>
  <si>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</si>
  <si>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</si>
  <si>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</si>
  <si>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</si>
  <si>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</si>
  <si>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</si>
  <si>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</si>
  <si>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</si>
  <si>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</si>
  <si>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</si>
  <si>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</si>
  <si>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</si>
  <si>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</si>
  <si>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</si>
  <si>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</si>
  <si>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</si>
  <si>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</si>
  <si>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</si>
  <si>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</si>
  <si>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</si>
  <si>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</si>
  <si>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</si>
  <si>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</si>
  <si>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</si>
  <si>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</si>
  <si>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</si>
  <si>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</si>
  <si>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</si>
  <si>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</si>
  <si>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</si>
  <si>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</si>
  <si>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</si>
  <si>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</si>
  <si>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</si>
  <si>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</si>
  <si>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</si>
  <si>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</si>
  <si>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</si>
  <si>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</si>
  <si>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</si>
  <si>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</si>
  <si>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</si>
  <si>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</si>
  <si>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</si>
  <si>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</si>
  <si>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</si>
  <si>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</si>
  <si>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</si>
  <si>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</si>
  <si>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</si>
  <si>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</si>
  <si>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</si>
  <si>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</si>
  <si>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</si>
  <si>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</si>
  <si>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</si>
  <si>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</si>
  <si>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</si>
  <si>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</si>
  <si>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</si>
  <si>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</si>
  <si>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</si>
  <si>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</si>
  <si>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</si>
  <si>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</si>
  <si>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</si>
  <si>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</si>
  <si>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</si>
  <si>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</si>
  <si>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</si>
  <si>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</si>
  <si>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</si>
  <si>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</si>
  <si>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</si>
  <si>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</si>
  <si>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</si>
  <si>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</si>
  <si>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</si>
  <si>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</si>
  <si>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</si>
  <si>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</si>
  <si>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</si>
  <si>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</si>
  <si>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</si>
  <si>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</si>
  <si>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</si>
  <si>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</si>
  <si>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</si>
  <si>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</si>
  <si>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</si>
  <si>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</si>
  <si>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</si>
  <si>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</si>
  <si>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</si>
  <si>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</si>
  <si>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</si>
  <si>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</si>
  <si>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</si>
  <si>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</si>
  <si>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</si>
  <si>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</si>
  <si>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</si>
  <si>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</si>
  <si>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</si>
  <si>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</si>
  <si>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</si>
  <si>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</si>
  <si>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</si>
  <si>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</si>
  <si>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</si>
  <si>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</si>
  <si>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</si>
  <si>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</si>
  <si>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</si>
  <si>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</si>
  <si>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</si>
  <si>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</si>
  <si>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</si>
  <si>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</si>
  <si>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</si>
  <si>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</si>
  <si>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</si>
  <si>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</si>
  <si>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</si>
  <si>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</si>
  <si>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</si>
  <si>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</si>
  <si>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</si>
  <si>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</si>
  <si>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</si>
  <si>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</si>
  <si>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</si>
  <si>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</si>
  <si>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</si>
  <si>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</si>
  <si>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</si>
  <si>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</si>
  <si>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</si>
  <si>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</si>
  <si>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</si>
  <si>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</si>
  <si>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</si>
  <si>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</si>
  <si>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</si>
  <si>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</si>
  <si>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</si>
  <si>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</si>
  <si>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</si>
  <si>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</si>
  <si>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</si>
  <si>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</si>
  <si>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</si>
  <si>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</si>
  <si>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</si>
  <si>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</si>
  <si>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</si>
  <si>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</si>
  <si>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</si>
  <si>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</si>
  <si>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</si>
  <si>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</si>
  <si>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</si>
  <si>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</si>
  <si>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</si>
  <si>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</si>
  <si>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</si>
  <si>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</si>
  <si>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</si>
  <si>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</si>
  <si>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</si>
  <si>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</si>
  <si>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</si>
  <si>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</si>
  <si>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</si>
  <si>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</si>
  <si>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</si>
  <si>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</si>
  <si>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</si>
  <si>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</si>
  <si>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</si>
  <si>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</si>
  <si>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</si>
  <si>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</si>
  <si>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</si>
  <si>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</si>
  <si>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</si>
  <si>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</si>
  <si>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</si>
  <si>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</si>
  <si>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</si>
  <si>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</si>
  <si>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</si>
  <si>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</si>
  <si>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</si>
  <si>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</si>
  <si>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</si>
  <si>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</si>
  <si>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</si>
  <si>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</si>
  <si>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</si>
  <si>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</si>
  <si>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</si>
  <si>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</si>
  <si>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</si>
  <si>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</si>
  <si>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</si>
  <si>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</si>
  <si>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</si>
  <si>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</si>
  <si>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</si>
  <si>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</si>
  <si>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</si>
  <si>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</si>
  <si>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</si>
  <si>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</si>
  <si>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</si>
  <si>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</si>
  <si>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</si>
  <si>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</si>
  <si>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</si>
  <si>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</si>
  <si>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</si>
  <si>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</si>
  <si>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</si>
  <si>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</si>
  <si>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</si>
  <si>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</si>
  <si>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</si>
  <si>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</si>
  <si>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</si>
  <si>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</si>
  <si>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</si>
  <si>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</si>
  <si>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</si>
  <si>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</si>
  <si>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</si>
  <si>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</si>
  <si>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</si>
  <si>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</si>
  <si>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</si>
  <si>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</si>
  <si>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</si>
  <si>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</si>
  <si>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</si>
  <si>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</si>
  <si>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</si>
  <si>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</si>
  <si>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</si>
  <si>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</si>
  <si>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</si>
  <si>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</si>
  <si>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</si>
  <si>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</si>
  <si>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</si>
  <si>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</si>
  <si>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</si>
  <si>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</si>
  <si>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</si>
  <si>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</si>
  <si>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</si>
  <si>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</si>
  <si>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</si>
  <si>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</si>
  <si>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</si>
  <si>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</si>
  <si>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</si>
  <si>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</si>
  <si>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</si>
  <si>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</si>
  <si>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</si>
  <si>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</si>
  <si>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</si>
  <si>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</si>
  <si>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</si>
  <si>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</si>
  <si>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</si>
  <si>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</si>
  <si>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</si>
  <si>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</si>
  <si>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</si>
  <si>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</si>
  <si>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</si>
  <si>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</si>
  <si>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</si>
  <si>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</si>
  <si>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</si>
  <si>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</si>
  <si>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</si>
  <si>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</si>
  <si>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</si>
  <si>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</si>
  <si>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</si>
  <si>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</si>
  <si>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</si>
  <si>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</si>
  <si>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</si>
  <si>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</si>
  <si>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</si>
  <si>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</si>
  <si>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</si>
  <si>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</si>
  <si>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</si>
  <si>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</si>
  <si>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</si>
  <si>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</si>
  <si>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</si>
  <si>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</si>
  <si>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</si>
  <si>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</si>
  <si>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</si>
  <si>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</si>
  <si>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</si>
  <si>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</si>
  <si>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</si>
  <si>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</si>
  <si>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</si>
  <si>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</si>
  <si>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</si>
  <si>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</si>
  <si>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</si>
  <si>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</si>
  <si>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</si>
  <si>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</si>
  <si>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</si>
  <si>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</si>
  <si>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</si>
  <si>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</si>
  <si>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</si>
  <si>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</si>
  <si>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</si>
  <si>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</si>
  <si>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</si>
  <si>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</si>
  <si>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</si>
  <si>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</si>
  <si>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</si>
  <si>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</si>
  <si>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</si>
  <si>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</si>
  <si>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</si>
  <si>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</si>
  <si>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</si>
  <si>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</si>
  <si>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</si>
  <si>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</si>
  <si>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</si>
  <si>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</si>
  <si>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</si>
  <si>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</si>
  <si>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</si>
  <si>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</si>
  <si>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</si>
  <si>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</si>
  <si>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</si>
  <si>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</si>
  <si>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</si>
  <si>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</si>
  <si>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</si>
  <si>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</si>
  <si>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</si>
  <si>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</si>
  <si>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</si>
  <si>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</si>
  <si>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</si>
  <si>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</si>
  <si>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</si>
  <si>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</si>
  <si>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</si>
  <si>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</si>
  <si>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</si>
  <si>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</si>
  <si>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</si>
  <si>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</si>
  <si>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</si>
  <si>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</si>
  <si>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</si>
  <si>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</si>
  <si>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</si>
  <si>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</si>
  <si>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</si>
  <si>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</si>
  <si>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</si>
  <si>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</si>
  <si>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</si>
  <si>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</si>
  <si>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</si>
  <si>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</si>
  <si>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</si>
  <si>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</si>
  <si>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</si>
  <si>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</si>
  <si>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</si>
  <si>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</si>
  <si>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</si>
  <si>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</si>
  <si>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</si>
  <si>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</si>
  <si>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</si>
  <si>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</si>
  <si>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</si>
  <si>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</si>
  <si>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</si>
  <si>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</si>
  <si>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</si>
  <si>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</si>
  <si>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</si>
  <si>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</si>
  <si>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</si>
  <si>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</si>
  <si>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</si>
  <si>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</si>
  <si>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</si>
  <si>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</si>
  <si>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</si>
  <si>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</si>
  <si>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</si>
  <si>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</si>
  <si>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</si>
  <si>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</si>
  <si>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</si>
  <si>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</si>
  <si>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</si>
  <si>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</si>
  <si>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</si>
  <si>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</si>
  <si>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</si>
  <si>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</si>
  <si>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</si>
  <si>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</si>
  <si>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</si>
  <si>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</si>
  <si>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</si>
  <si>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</si>
  <si>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</si>
  <si>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</si>
  <si>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</si>
  <si>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</si>
  <si>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</si>
  <si>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</si>
  <si>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</si>
  <si>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</si>
  <si>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</si>
  <si>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</si>
  <si>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</si>
  <si>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</si>
  <si>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</si>
  <si>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</si>
  <si>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</si>
  <si>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</si>
  <si>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</si>
  <si>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</si>
  <si>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</si>
  <si>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</si>
  <si>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</si>
  <si>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</si>
  <si>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</si>
  <si>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</si>
  <si>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</si>
  <si>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</si>
  <si>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</si>
  <si>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</si>
  <si>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</si>
  <si>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</si>
  <si>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</si>
  <si>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</si>
  <si>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</si>
  <si>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</si>
  <si>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</si>
  <si>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</si>
  <si>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</si>
  <si>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</si>
  <si>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</si>
  <si>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</si>
  <si>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</si>
  <si>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</si>
  <si>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</si>
  <si>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</si>
  <si>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</si>
  <si>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</si>
  <si>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</si>
  <si>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</si>
  <si>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</si>
  <si>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</si>
  <si>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</si>
  <si>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</si>
  <si>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</si>
  <si>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</si>
  <si>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</si>
  <si>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</si>
  <si>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</si>
  <si>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</si>
  <si>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</si>
  <si>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</si>
  <si>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</si>
  <si>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</si>
  <si>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</si>
  <si>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</si>
  <si>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</si>
  <si>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</si>
  <si>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</si>
  <si>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</si>
  <si>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</si>
  <si>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</si>
  <si>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</si>
  <si>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</si>
  <si>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</si>
  <si>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</si>
  <si>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</si>
  <si>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</si>
  <si>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</si>
  <si>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</si>
  <si>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</si>
  <si>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</si>
  <si>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</si>
  <si>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</si>
  <si>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</si>
  <si>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</si>
  <si>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</si>
  <si>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</si>
  <si>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</si>
  <si>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</si>
  <si>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</si>
  <si>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</si>
  <si>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</si>
  <si>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</si>
  <si>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</si>
  <si>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</si>
  <si>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</si>
  <si>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</si>
  <si>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</si>
  <si>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</si>
  <si>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</si>
  <si>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</si>
  <si>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</si>
  <si>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</si>
  <si>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</si>
  <si>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</si>
  <si>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</si>
  <si>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</si>
  <si>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</si>
  <si>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</si>
  <si>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</si>
  <si>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</si>
  <si>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</si>
  <si>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</si>
  <si>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</si>
  <si>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</si>
  <si>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</si>
  <si>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</si>
  <si>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</si>
  <si>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</si>
  <si>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</si>
  <si>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</si>
  <si>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</si>
  <si>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</si>
  <si>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</si>
  <si>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</si>
  <si>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</si>
  <si>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</si>
  <si>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</si>
  <si>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</si>
  <si>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</si>
  <si>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</si>
  <si>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</si>
  <si>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</si>
  <si>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</si>
  <si>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</si>
  <si>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</si>
  <si>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</si>
  <si>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</si>
  <si>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</si>
  <si>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</si>
  <si>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</si>
  <si>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</si>
  <si>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</si>
  <si>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</si>
  <si>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</si>
  <si>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</si>
  <si>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</si>
  <si>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</si>
  <si>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</si>
  <si>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</si>
  <si>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</si>
  <si>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</si>
  <si>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</si>
  <si>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</si>
  <si>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</si>
  <si>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</si>
  <si>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</si>
  <si>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</si>
  <si>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</si>
  <si>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</si>
  <si>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</si>
  <si>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</si>
  <si>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</si>
  <si>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</si>
  <si>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</si>
  <si>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</si>
  <si>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</si>
  <si>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</si>
  <si>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</si>
  <si>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</si>
  <si>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</si>
  <si>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</si>
  <si>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</si>
  <si>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</si>
  <si>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</si>
  <si>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</si>
  <si>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</si>
  <si>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</si>
  <si>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</si>
  <si>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</si>
  <si>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</si>
  <si>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</si>
  <si>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</si>
  <si>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</si>
  <si>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</si>
  <si>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</si>
  <si>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</si>
  <si>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</si>
  <si>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</si>
  <si>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</si>
  <si>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</si>
  <si>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</si>
  <si>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</si>
  <si>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</si>
  <si>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</si>
  <si>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</si>
  <si>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</si>
  <si>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</si>
  <si>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</si>
  <si>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</si>
  <si>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</si>
  <si>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</si>
  <si>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</si>
  <si>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</si>
  <si>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</si>
  <si>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</si>
  <si>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</si>
  <si>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</si>
  <si>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</si>
  <si>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</si>
  <si>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</si>
  <si>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</si>
  <si>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</si>
  <si>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</si>
  <si>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</si>
  <si>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</si>
  <si>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</si>
  <si>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</si>
  <si>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</si>
  <si>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</si>
  <si>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</si>
  <si>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</si>
  <si>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</si>
  <si>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</si>
  <si>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</si>
  <si>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</si>
  <si>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</si>
  <si>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</si>
  <si>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</si>
  <si>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</si>
  <si>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</si>
  <si>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</si>
  <si>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</si>
  <si>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</si>
  <si>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</si>
  <si>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</si>
  <si>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</si>
  <si>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</si>
  <si>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</si>
  <si>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</si>
  <si>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</si>
  <si>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</si>
  <si>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</si>
  <si>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</si>
  <si>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</si>
  <si>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</si>
  <si>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</si>
  <si>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</si>
  <si>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</si>
  <si>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</si>
  <si>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</si>
  <si>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</si>
  <si>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</si>
  <si>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</si>
  <si>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</si>
  <si>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</si>
  <si>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</si>
  <si>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</si>
  <si>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</si>
  <si>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</si>
  <si>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</si>
  <si>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</si>
  <si>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</si>
  <si>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</si>
  <si>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</si>
  <si>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</si>
  <si>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</si>
  <si>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</si>
  <si>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</si>
  <si>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</si>
  <si>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</si>
  <si>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</si>
  <si>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</si>
  <si>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</si>
  <si>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</si>
  <si>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</si>
  <si>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</si>
  <si>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</si>
  <si>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</si>
  <si>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</si>
  <si>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</si>
  <si>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</si>
  <si>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</si>
  <si>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</si>
  <si>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</si>
  <si>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</si>
  <si>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</si>
  <si>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</si>
  <si>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</si>
  <si>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</si>
  <si>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</si>
  <si>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</si>
  <si>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</si>
  <si>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</si>
  <si>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</si>
  <si>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</si>
  <si>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</si>
  <si>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</si>
  <si>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</si>
  <si>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</si>
  <si>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</si>
  <si>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</si>
  <si>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</si>
  <si>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</si>
  <si>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</si>
  <si>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</si>
  <si>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</si>
  <si>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</si>
  <si>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</si>
  <si>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</si>
  <si>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</si>
  <si>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</si>
  <si>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</si>
  <si>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</si>
  <si>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</si>
  <si>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</si>
  <si>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</si>
  <si>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</si>
  <si>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</si>
  <si>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</si>
  <si>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</si>
  <si>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</si>
  <si>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</si>
  <si>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</si>
  <si>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</si>
  <si>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</si>
  <si>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</si>
  <si>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</si>
  <si>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</si>
  <si>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</si>
  <si>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</si>
  <si>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</si>
  <si>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</si>
  <si>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</si>
  <si>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</si>
  <si>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</si>
  <si>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</si>
  <si>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</si>
  <si>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</si>
  <si>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</si>
  <si>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</si>
  <si>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</si>
  <si>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</si>
  <si>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</si>
  <si>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</si>
  <si>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</si>
  <si>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</si>
  <si>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</si>
  <si>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</si>
  <si>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</si>
  <si>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</si>
  <si>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</si>
  <si>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</si>
  <si>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</si>
  <si>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</si>
  <si>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</si>
  <si>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</si>
  <si>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</si>
  <si>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</si>
  <si>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</si>
  <si>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</si>
  <si>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</si>
  <si>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</si>
  <si>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</si>
  <si>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</si>
  <si>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</si>
  <si>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</si>
  <si>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</si>
  <si>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</si>
  <si>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</si>
  <si>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</si>
  <si>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</si>
  <si>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</si>
  <si>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</si>
  <si>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</si>
  <si>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</si>
  <si>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</si>
  <si>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</si>
  <si>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</si>
  <si>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</si>
  <si>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</si>
  <si>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</si>
  <si>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</si>
  <si>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</si>
  <si>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</si>
  <si>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</si>
  <si>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</si>
  <si>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</si>
  <si>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</si>
  <si>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</si>
  <si>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</si>
  <si>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</si>
  <si>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</si>
  <si>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</si>
  <si>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</si>
  <si>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</si>
  <si>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</si>
  <si>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</si>
  <si>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</si>
  <si>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</si>
  <si>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</si>
  <si>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</si>
  <si>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</si>
  <si>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</si>
  <si>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</si>
  <si>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</si>
  <si>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</si>
  <si>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</si>
  <si>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</si>
  <si>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</si>
  <si>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</si>
  <si>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</si>
  <si>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</si>
  <si>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</si>
  <si>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</si>
  <si>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</si>
  <si>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</si>
  <si>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</si>
  <si>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</si>
  <si>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</si>
  <si>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</si>
  <si>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</si>
  <si>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</si>
  <si>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</si>
  <si>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</si>
  <si>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</si>
  <si>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</si>
  <si>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</si>
  <si>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</si>
  <si>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</si>
  <si>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</si>
  <si>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</si>
  <si>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</si>
  <si>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</si>
  <si>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</si>
  <si>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</si>
  <si>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</si>
  <si>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</si>
  <si>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</si>
  <si>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</si>
  <si>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</si>
  <si>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</si>
  <si>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</si>
  <si>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</si>
  <si>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</si>
  <si>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</si>
  <si>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</si>
  <si>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</si>
  <si>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</si>
  <si>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</si>
  <si>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</si>
  <si>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</si>
  <si>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</si>
  <si>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</si>
  <si>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</si>
  <si>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</si>
  <si>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</si>
  <si>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</si>
  <si>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</si>
  <si>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</si>
  <si>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</si>
  <si>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</si>
  <si>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</si>
  <si>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</si>
  <si>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</si>
  <si>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</si>
  <si>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</si>
  <si>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</si>
  <si>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</si>
  <si>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</si>
  <si>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</si>
  <si>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</si>
  <si>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</si>
  <si>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</si>
  <si>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</si>
  <si>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</si>
  <si>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</si>
  <si>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</si>
  <si>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</si>
  <si>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</si>
  <si>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</si>
  <si>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</si>
  <si>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</si>
  <si>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</si>
  <si>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</si>
  <si>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</si>
  <si>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</si>
  <si>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</si>
  <si>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</si>
  <si>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</si>
  <si>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</si>
  <si>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</si>
  <si>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</si>
  <si>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</si>
  <si>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</si>
  <si>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</si>
  <si>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</si>
  <si>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</si>
  <si>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</si>
  <si>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</si>
  <si>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</si>
  <si>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</si>
  <si>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</si>
  <si>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</si>
  <si>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</si>
  <si>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</si>
  <si>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</si>
  <si>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</si>
  <si>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</si>
  <si>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</si>
  <si>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</si>
  <si>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</si>
  <si>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</si>
  <si>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</si>
  <si>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</si>
  <si>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</si>
  <si>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</si>
  <si>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</si>
  <si>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</si>
  <si>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</si>
  <si>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</si>
  <si>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</si>
  <si>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</si>
  <si>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</si>
  <si>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</si>
  <si>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</si>
  <si>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</si>
  <si>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</si>
  <si>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</si>
  <si>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</si>
  <si>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</si>
  <si>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</si>
  <si>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</si>
  <si>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</si>
  <si>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</si>
  <si>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</si>
  <si>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</si>
  <si>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</si>
  <si>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</si>
  <si>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</si>
  <si>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</si>
  <si>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</si>
  <si>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</si>
  <si>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</si>
  <si>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</si>
  <si>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</si>
  <si>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</si>
  <si>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</si>
  <si>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</si>
  <si>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</si>
  <si>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</si>
  <si>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</si>
  <si>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</si>
  <si>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</si>
  <si>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</si>
  <si>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</si>
  <si>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</si>
  <si>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</si>
  <si>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</si>
  <si>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</si>
  <si>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</si>
  <si>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</si>
  <si>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</si>
  <si>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</si>
  <si>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</si>
  <si>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</si>
  <si>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</si>
  <si>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</si>
  <si>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</si>
  <si>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</si>
  <si>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</si>
  <si>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</si>
  <si>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</si>
  <si>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</si>
  <si>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</si>
  <si>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</si>
  <si>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</si>
  <si>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</si>
  <si>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</si>
  <si>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</si>
  <si>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</si>
  <si>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</si>
  <si>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</si>
  <si>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</si>
  <si>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</si>
  <si>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</si>
  <si>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</si>
  <si>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</si>
  <si>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</si>
  <si>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</si>
  <si>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</si>
  <si>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</si>
  <si>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</si>
  <si>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</si>
  <si>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</si>
  <si>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</si>
  <si>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</si>
  <si>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</si>
  <si>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</si>
  <si>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</si>
  <si>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</si>
  <si>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</si>
  <si>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</si>
  <si>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</si>
  <si>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</si>
  <si>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</si>
  <si>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</si>
  <si>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</si>
  <si>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</si>
  <si>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</si>
  <si>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</si>
  <si>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</si>
  <si>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</si>
  <si>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</si>
  <si>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</si>
  <si>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</si>
  <si>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</si>
  <si>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</si>
  <si>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</si>
  <si>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</si>
  <si>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</si>
  <si>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</si>
  <si>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</si>
  <si>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</si>
  <si>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</si>
  <si>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</si>
  <si>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</si>
  <si>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</si>
  <si>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</si>
  <si>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</si>
  <si>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</si>
  <si>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</si>
  <si>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</si>
  <si>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</si>
  <si>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</si>
  <si>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</si>
  <si>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</si>
  <si>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</si>
  <si>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</si>
  <si>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</si>
  <si>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</si>
  <si>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</si>
  <si>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</si>
  <si>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</si>
  <si>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</si>
  <si>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</si>
  <si>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</si>
  <si>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</si>
  <si>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</si>
  <si>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</si>
  <si>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</si>
  <si>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</si>
  <si>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</si>
  <si>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</si>
  <si>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</si>
  <si>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</si>
  <si>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</si>
  <si>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</si>
  <si>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</si>
  <si>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</si>
  <si>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</si>
  <si>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</si>
  <si>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</si>
  <si>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</si>
  <si>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</si>
  <si>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</si>
  <si>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</si>
  <si>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</si>
  <si>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</si>
  <si>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</si>
  <si>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</si>
  <si>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</si>
  <si>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</si>
  <si>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</si>
  <si>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</si>
  <si>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</si>
  <si>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</si>
  <si>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</si>
  <si>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</si>
  <si>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</si>
  <si>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</si>
  <si>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</si>
  <si>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</si>
  <si>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</si>
  <si>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</si>
  <si>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</si>
  <si>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</si>
  <si>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</si>
  <si>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</si>
  <si>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</si>
  <si>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</si>
  <si>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</si>
  <si>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</si>
  <si>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</si>
  <si>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</si>
  <si>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</si>
  <si>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</si>
  <si>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</si>
  <si>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</si>
  <si>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</si>
  <si>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</si>
  <si>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</si>
  <si>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</si>
  <si>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</si>
  <si>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</si>
  <si>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</si>
  <si>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</si>
  <si>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</si>
  <si>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</si>
  <si>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</si>
  <si>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</si>
  <si>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</si>
  <si>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</si>
  <si>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</si>
  <si>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</si>
  <si>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</si>
  <si>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</si>
  <si>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</si>
  <si>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</si>
  <si>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</si>
  <si>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</si>
  <si>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</si>
  <si>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</si>
  <si>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</si>
  <si>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</si>
  <si>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</si>
  <si>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</si>
  <si>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</si>
  <si>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</si>
  <si>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</si>
  <si>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</si>
  <si>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</si>
  <si>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</si>
  <si>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</si>
  <si>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</si>
  <si>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</si>
  <si>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</si>
  <si>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</si>
  <si>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</si>
  <si>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</si>
  <si>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</si>
  <si>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</si>
  <si>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</si>
  <si>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</si>
  <si>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</si>
  <si>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</si>
  <si>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</si>
  <si>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</si>
  <si>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</si>
  <si>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</si>
  <si>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</si>
  <si>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</si>
  <si>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</si>
  <si>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</si>
  <si>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</si>
  <si>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</si>
  <si>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</si>
  <si>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</si>
  <si>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</si>
  <si>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</si>
  <si>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</si>
  <si>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</si>
  <si>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</si>
  <si>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</si>
  <si>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</si>
  <si>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</si>
  <si>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</si>
  <si>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</si>
  <si>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</si>
  <si>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</si>
  <si>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</si>
  <si>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</si>
  <si>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</si>
  <si>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</si>
  <si>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</si>
  <si>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</si>
  <si>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</si>
  <si>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</si>
  <si>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</si>
  <si>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</si>
  <si>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</si>
  <si>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</si>
  <si>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</si>
  <si>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</si>
  <si>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</si>
  <si>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</si>
  <si>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</si>
  <si>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</si>
  <si>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</si>
  <si>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</si>
  <si>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</si>
  <si>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</si>
  <si>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</si>
  <si>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</si>
  <si>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</si>
  <si>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</si>
  <si>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</si>
  <si>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</si>
  <si>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</si>
  <si>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</si>
  <si>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</si>
  <si>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</si>
  <si>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</si>
  <si>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</si>
  <si>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</si>
  <si>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</si>
  <si>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</si>
  <si>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</si>
  <si>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</si>
  <si>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</si>
  <si>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</si>
  <si>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</si>
  <si>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</si>
  <si>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</si>
  <si>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</si>
  <si>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</si>
  <si>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</si>
  <si>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</si>
  <si>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</si>
  <si>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</si>
  <si>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</si>
  <si>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</si>
  <si>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</si>
  <si>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</si>
  <si>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</si>
  <si>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</si>
  <si>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</si>
  <si>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</si>
  <si>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</si>
  <si>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</si>
  <si>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</si>
  <si>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</si>
  <si>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</si>
  <si>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</si>
  <si>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</si>
  <si>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</si>
  <si>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</si>
  <si>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</si>
  <si>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</si>
  <si>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</si>
  <si>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</si>
  <si>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</si>
  <si>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</si>
  <si>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</si>
  <si>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</si>
  <si>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</si>
  <si>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</si>
  <si>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</si>
  <si>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</si>
  <si>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</si>
  <si>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</si>
  <si>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</si>
  <si>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</si>
  <si>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</si>
  <si>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</si>
  <si>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</si>
  <si>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</si>
  <si>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</si>
  <si>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</si>
  <si>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</si>
  <si>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</si>
  <si>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</si>
  <si>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</si>
  <si>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</si>
  <si>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</si>
  <si>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</si>
  <si>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</si>
  <si>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</si>
  <si>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</si>
  <si>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</si>
  <si>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</si>
  <si>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</si>
  <si>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</si>
  <si>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</si>
  <si>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</si>
  <si>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</si>
  <si>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</si>
  <si>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</si>
  <si>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</si>
  <si>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</si>
  <si>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</si>
  <si>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</si>
  <si>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</si>
  <si>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</si>
  <si>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</si>
  <si>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</si>
  <si>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</si>
  <si>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</si>
  <si>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</si>
  <si>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</si>
  <si>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</si>
  <si>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</si>
  <si>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</si>
  <si>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</si>
  <si>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</si>
  <si>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</si>
  <si>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</si>
  <si>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</si>
  <si>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</si>
  <si>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</si>
  <si>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</si>
  <si>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</si>
  <si>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</si>
  <si>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</si>
  <si>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</si>
  <si>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</si>
  <si>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</si>
  <si>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</si>
  <si>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</si>
  <si>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</si>
  <si>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</si>
  <si>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</si>
  <si>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</si>
  <si>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</si>
  <si>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</si>
  <si>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</si>
  <si>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</si>
  <si>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</si>
  <si>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</si>
  <si>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</si>
  <si>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</si>
  <si>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</si>
  <si>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</si>
  <si>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</si>
  <si>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</si>
  <si>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</si>
  <si>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</si>
  <si>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</si>
  <si>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</si>
  <si>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</si>
  <si>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</si>
  <si>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</si>
  <si>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</si>
  <si>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</si>
  <si>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</si>
  <si>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</si>
  <si>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</si>
  <si>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</si>
  <si>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</si>
  <si>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</si>
  <si>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</si>
  <si>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</si>
  <si>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</si>
  <si>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</si>
  <si>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</si>
  <si>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</si>
  <si>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</si>
  <si>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</si>
  <si>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</si>
  <si>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</si>
  <si>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</si>
  <si>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</si>
  <si>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</si>
  <si>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</si>
  <si>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</si>
  <si>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</si>
  <si>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</si>
  <si>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</si>
  <si>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</si>
  <si>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</si>
  <si>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</si>
  <si>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</si>
  <si>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</si>
  <si>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</si>
  <si>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</si>
  <si>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</si>
  <si>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</si>
  <si>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</si>
  <si>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</si>
  <si>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</si>
  <si>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</si>
  <si>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</si>
  <si>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</si>
  <si>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</si>
  <si>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</si>
  <si>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</si>
  <si>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</si>
  <si>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</si>
  <si>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</si>
  <si>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</si>
  <si>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</si>
  <si>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</si>
  <si>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</si>
  <si>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</si>
  <si>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</si>
  <si>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</si>
  <si>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</si>
  <si>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</si>
  <si>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</si>
  <si>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</si>
  <si>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</si>
  <si>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</si>
  <si>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</si>
  <si>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</si>
  <si>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</si>
  <si>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</si>
  <si>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</si>
  <si>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</si>
  <si>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</si>
  <si>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</si>
  <si>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</si>
  <si>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</si>
  <si>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</si>
  <si>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</si>
  <si>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</si>
  <si>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</si>
  <si>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</si>
  <si>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</si>
  <si>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</si>
  <si>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</si>
  <si>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</si>
  <si>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</si>
  <si>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</si>
  <si>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</si>
  <si>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</si>
  <si>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</si>
  <si>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</si>
  <si>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</si>
  <si>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</si>
  <si>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</si>
  <si>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</si>
  <si>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</si>
  <si>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</si>
  <si>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</si>
  <si>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</si>
  <si>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</si>
  <si>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</si>
  <si>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</si>
  <si>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</si>
  <si>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</si>
  <si>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</si>
  <si>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</si>
  <si>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</si>
  <si>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</si>
  <si>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</si>
  <si>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</si>
  <si>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</si>
  <si>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</si>
  <si>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</si>
  <si>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</si>
  <si>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</si>
  <si>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</si>
  <si>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</si>
  <si>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</si>
  <si>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</si>
  <si>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</si>
  <si>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</si>
  <si>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</si>
  <si>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</si>
  <si>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</si>
  <si>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</si>
  <si>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</si>
  <si>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</si>
  <si>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</si>
  <si>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</si>
  <si>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</si>
  <si>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</si>
  <si>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</si>
  <si>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</si>
  <si>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</si>
  <si>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</si>
  <si>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</si>
  <si>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</si>
  <si>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</si>
  <si>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</si>
  <si>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</si>
  <si>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</si>
  <si>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</si>
  <si>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</si>
  <si>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</si>
  <si>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</si>
  <si>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</si>
  <si>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</si>
  <si>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</si>
  <si>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</si>
  <si>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</si>
  <si>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</si>
  <si>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</si>
  <si>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</si>
  <si>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</si>
  <si>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</si>
  <si>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</si>
  <si>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</si>
  <si>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</si>
  <si>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</si>
  <si>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</si>
  <si>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</si>
  <si>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</si>
  <si>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</si>
  <si>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</si>
  <si>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</si>
  <si>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</si>
  <si>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</si>
  <si>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</si>
  <si>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</si>
  <si>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</si>
  <si>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</si>
  <si>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</si>
  <si>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</si>
  <si>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</si>
  <si>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</si>
  <si>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</si>
  <si>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</si>
  <si>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</si>
  <si>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</si>
  <si>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</si>
  <si>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</si>
  <si>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</si>
  <si>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</si>
  <si>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</si>
  <si>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</si>
  <si>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</si>
  <si>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</si>
  <si>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</si>
  <si>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</si>
  <si>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</si>
  <si>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</si>
  <si>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</si>
  <si>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</si>
  <si>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</si>
  <si>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</si>
  <si>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</si>
  <si>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</si>
  <si>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</si>
  <si>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</si>
  <si>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</si>
  <si>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</si>
  <si>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</si>
  <si>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</si>
  <si>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</si>
  <si>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</si>
  <si>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</si>
  <si>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</si>
  <si>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</si>
  <si>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</si>
  <si>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</si>
  <si>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</si>
  <si>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</si>
  <si>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</si>
  <si>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</si>
  <si>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</si>
  <si>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</si>
  <si>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</si>
  <si>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</si>
  <si>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</si>
  <si>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</si>
  <si>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</si>
  <si>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</si>
  <si>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</si>
  <si>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</si>
  <si>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</si>
  <si>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</si>
  <si>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</si>
  <si>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</si>
  <si>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</si>
  <si>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</si>
  <si>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</si>
  <si>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</si>
  <si>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</si>
  <si>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</si>
  <si>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</si>
  <si>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</si>
  <si>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</si>
  <si>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</si>
  <si>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</si>
  <si>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</si>
  <si>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</si>
  <si>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</si>
  <si>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</si>
  <si>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</si>
  <si>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</si>
  <si>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</si>
  <si>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</si>
  <si>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</si>
  <si>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</si>
  <si>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</si>
  <si>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</si>
  <si>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</si>
  <si>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</si>
  <si>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</si>
  <si>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</si>
  <si>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</si>
  <si>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</si>
  <si>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</si>
  <si>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</si>
  <si>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</si>
  <si>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</si>
  <si>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</si>
  <si>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</si>
  <si>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</si>
  <si>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</si>
  <si>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</si>
  <si>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</si>
  <si>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</si>
  <si>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</si>
  <si>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</si>
  <si>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</si>
  <si>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</si>
  <si>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</si>
  <si>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</si>
  <si>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</si>
  <si>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</si>
  <si>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</si>
  <si>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</si>
  <si>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</si>
  <si>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</si>
  <si>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</si>
  <si>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</si>
  <si>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</si>
  <si>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</si>
  <si>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</si>
  <si>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</si>
  <si>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</si>
  <si>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</si>
  <si>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</si>
  <si>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</si>
  <si>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</si>
  <si>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</si>
  <si>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</si>
  <si>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</si>
  <si>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</si>
  <si>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</si>
  <si>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</si>
  <si>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</si>
  <si>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</si>
  <si>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</si>
  <si>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</si>
  <si>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</si>
  <si>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</si>
  <si>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</si>
  <si>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</si>
  <si>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</si>
  <si>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</si>
  <si>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</si>
  <si>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</si>
  <si>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</si>
  <si>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</si>
  <si>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</si>
  <si>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</si>
  <si>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</si>
  <si>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</si>
  <si>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</si>
  <si>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</si>
  <si>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</si>
  <si>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</si>
  <si>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</si>
  <si>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</si>
  <si>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</si>
  <si>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</si>
  <si>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</si>
  <si>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</si>
  <si>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</si>
  <si>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</si>
  <si>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</si>
  <si>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</si>
  <si>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</si>
  <si>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</si>
  <si>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</si>
  <si>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</si>
  <si>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</si>
  <si>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</si>
  <si>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</si>
  <si>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</si>
  <si>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</si>
  <si>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</si>
  <si>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</si>
  <si>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</si>
  <si>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</si>
  <si>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</si>
  <si>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</si>
  <si>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</si>
  <si>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</si>
  <si>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</si>
  <si>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</si>
  <si>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</si>
  <si>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</si>
  <si>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</si>
  <si>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</si>
  <si>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</si>
  <si>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</si>
  <si>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</si>
  <si>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</si>
  <si>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</si>
  <si>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</si>
  <si>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</si>
  <si>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</si>
  <si>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</si>
  <si>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</si>
  <si>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</si>
  <si>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</si>
  <si>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</si>
  <si>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</si>
  <si>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</si>
  <si>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</si>
  <si>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</si>
  <si>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</si>
  <si>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</si>
  <si>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</si>
  <si>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</si>
  <si>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</si>
  <si>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</si>
  <si>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</si>
  <si>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</si>
  <si>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</si>
  <si>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</si>
  <si>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</si>
  <si>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</si>
  <si>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</si>
  <si>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</si>
  <si>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</si>
  <si>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</si>
  <si>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</si>
  <si>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</si>
  <si>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</si>
  <si>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</si>
  <si>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</si>
  <si>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</si>
  <si>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</si>
  <si>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</si>
  <si>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</si>
  <si>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</si>
  <si>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</si>
  <si>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</si>
  <si>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</si>
  <si>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</si>
  <si>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</si>
  <si>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</si>
  <si>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</si>
  <si>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</si>
  <si>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</si>
  <si>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</si>
  <si>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</si>
  <si>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</si>
  <si>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</si>
  <si>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</si>
  <si>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</si>
  <si>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</si>
  <si>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</si>
  <si>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</si>
  <si>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</si>
  <si>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</si>
  <si>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</si>
  <si>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</si>
  <si>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</si>
  <si>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</si>
  <si>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</si>
  <si>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</si>
  <si>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</si>
  <si>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</si>
  <si>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</si>
  <si>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</si>
  <si>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</si>
  <si>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</si>
  <si>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</si>
  <si>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</si>
  <si>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</si>
  <si>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</si>
  <si>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</si>
  <si>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</si>
  <si>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</si>
  <si>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</si>
  <si>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</si>
  <si>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</si>
  <si>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</si>
  <si>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</si>
  <si>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</si>
  <si>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</si>
  <si>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</si>
  <si>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</si>
  <si>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</si>
  <si>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</si>
  <si>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</si>
  <si>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</si>
  <si>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</si>
  <si>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</si>
  <si>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</si>
  <si>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</si>
  <si>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</si>
  <si>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</si>
  <si>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</si>
  <si>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</si>
  <si>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</si>
  <si>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</si>
  <si>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</si>
  <si>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</si>
  <si>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</si>
  <si>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</si>
  <si>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</si>
  <si>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</si>
  <si>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</si>
  <si>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</si>
  <si>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</si>
  <si>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</si>
  <si>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</si>
  <si>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</si>
  <si>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</si>
  <si>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</si>
  <si>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</si>
  <si>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</si>
  <si>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</si>
  <si>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</si>
  <si>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</si>
  <si>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</si>
  <si>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</si>
  <si>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</si>
  <si>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</si>
  <si>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</si>
  <si>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</si>
  <si>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</si>
  <si>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</si>
  <si>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</si>
  <si>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</si>
  <si>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</si>
  <si>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</si>
  <si>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</si>
  <si>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</si>
  <si>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</si>
  <si>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</si>
  <si>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</si>
  <si>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</si>
  <si>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</si>
  <si>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</si>
  <si>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</si>
  <si>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</si>
  <si>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</si>
  <si>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</si>
  <si>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</si>
  <si>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</si>
  <si>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</si>
  <si>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</si>
  <si>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</si>
  <si>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</si>
  <si>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</si>
  <si>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</si>
  <si>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</si>
  <si>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</si>
  <si>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</si>
  <si>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</si>
  <si>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</si>
  <si>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</si>
  <si>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</si>
  <si>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</si>
  <si>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</si>
  <si>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</si>
  <si>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</si>
  <si>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</si>
  <si>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</si>
  <si>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</si>
  <si>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</si>
  <si>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</si>
  <si>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</si>
  <si>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</si>
  <si>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</si>
  <si>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</si>
  <si>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</si>
  <si>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</si>
  <si>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</si>
  <si>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</si>
  <si>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</si>
  <si>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</si>
  <si>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</si>
  <si>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</si>
  <si>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</si>
  <si>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</si>
  <si>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</si>
  <si>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</si>
  <si>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</si>
  <si>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</si>
  <si>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</si>
  <si>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</si>
  <si>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</si>
  <si>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</si>
  <si>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</si>
  <si>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</si>
  <si>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</si>
  <si>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</si>
  <si>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</si>
  <si>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</si>
  <si>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</si>
  <si>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</si>
  <si>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</si>
  <si>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</si>
  <si>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</si>
  <si>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</si>
  <si>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</si>
  <si>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</si>
  <si>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</si>
  <si>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</si>
  <si>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</si>
  <si>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</si>
  <si>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</si>
  <si>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</si>
  <si>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</si>
  <si>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</si>
  <si>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</si>
  <si>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</si>
  <si>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</si>
  <si>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</si>
  <si>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</si>
  <si>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</si>
  <si>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</si>
  <si>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</si>
  <si>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</si>
  <si>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</si>
  <si>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</si>
  <si>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</si>
  <si>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</si>
  <si>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</si>
  <si>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</si>
  <si>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</si>
  <si>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</si>
  <si>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</si>
  <si>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</si>
  <si>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</si>
  <si>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</si>
  <si>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</si>
  <si>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</si>
  <si>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</si>
  <si>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</si>
  <si>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</si>
  <si>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</si>
  <si>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</si>
  <si>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</si>
  <si>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</si>
  <si>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</si>
  <si>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</si>
  <si>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</si>
  <si>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</si>
  <si>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</si>
  <si>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</si>
  <si>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</si>
  <si>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</si>
  <si>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</si>
  <si>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</si>
  <si>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</si>
  <si>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</si>
  <si>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</si>
  <si>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</si>
  <si>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</si>
  <si>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</si>
  <si>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</si>
  <si>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</si>
  <si>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</si>
  <si>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</si>
  <si>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</si>
  <si>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</si>
  <si>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</si>
  <si>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</si>
  <si>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</si>
  <si>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</si>
  <si>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</si>
  <si>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</si>
  <si>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</si>
  <si>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</si>
  <si>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</si>
  <si>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</si>
  <si>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</si>
  <si>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</si>
  <si>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</si>
  <si>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</si>
  <si>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</si>
  <si>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</si>
  <si>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</si>
  <si>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</si>
  <si>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</si>
  <si>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</si>
  <si>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</si>
  <si>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</si>
  <si>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</si>
  <si>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</si>
  <si>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</si>
  <si>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</si>
  <si>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</si>
  <si>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</si>
  <si>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</si>
  <si>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</si>
  <si>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</si>
  <si>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</si>
  <si>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</si>
  <si>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</si>
  <si>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</si>
  <si>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</si>
  <si>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</si>
  <si>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</si>
  <si>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</si>
  <si>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</si>
  <si>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</si>
  <si>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</si>
  <si>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</si>
  <si>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</si>
  <si>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</si>
  <si>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</si>
  <si>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</si>
  <si>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</si>
  <si>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</si>
  <si>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</si>
  <si>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</si>
  <si>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</si>
  <si>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</si>
  <si>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</si>
  <si>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</si>
  <si>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</si>
  <si>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</si>
  <si>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</si>
  <si>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</si>
  <si>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</si>
  <si>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</si>
  <si>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</si>
  <si>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</si>
  <si>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</si>
  <si>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</si>
  <si>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</si>
  <si>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</si>
  <si>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</si>
  <si>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</si>
  <si>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</si>
  <si>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</si>
  <si>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</si>
  <si>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</si>
  <si>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</si>
  <si>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</si>
  <si>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</si>
  <si>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</si>
  <si>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</si>
  <si>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</si>
  <si>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</si>
  <si>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</si>
  <si>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</si>
  <si>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</si>
  <si>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</si>
  <si>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</si>
  <si>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</si>
  <si>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</si>
  <si>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</si>
  <si>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</si>
  <si>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</si>
  <si>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</si>
  <si>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</si>
  <si>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</si>
  <si>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</si>
  <si>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</si>
  <si>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</si>
  <si>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</si>
  <si>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</si>
  <si>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</si>
  <si>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</si>
  <si>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</si>
  <si>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</si>
  <si>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</si>
  <si>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</si>
  <si>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</si>
  <si>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</si>
  <si>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</si>
  <si>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</si>
  <si>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</si>
  <si>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</si>
  <si>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</si>
  <si>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</si>
  <si>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</si>
  <si>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</si>
  <si>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</si>
  <si>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</si>
  <si>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</si>
  <si>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</si>
  <si>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</si>
  <si>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</si>
  <si>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</si>
  <si>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</si>
  <si>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</si>
  <si>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</si>
  <si>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</si>
  <si>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</si>
  <si>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</si>
  <si>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</si>
  <si>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</si>
  <si>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</si>
  <si>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</si>
  <si>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</si>
  <si>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</si>
  <si>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</si>
  <si>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</si>
  <si>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</si>
  <si>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</si>
  <si>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</si>
  <si>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</si>
  <si>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</si>
  <si>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</si>
  <si>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</si>
  <si>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</si>
  <si>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</si>
  <si>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</si>
  <si>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</si>
  <si>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</si>
  <si>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</si>
  <si>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</si>
  <si>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</si>
  <si>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</si>
  <si>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</si>
  <si>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</si>
  <si>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</si>
  <si>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</si>
  <si>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</si>
  <si>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</si>
  <si>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</si>
  <si>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</si>
  <si>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</si>
  <si>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</si>
  <si>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</si>
  <si>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</si>
  <si>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</si>
  <si>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</si>
  <si>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</si>
  <si>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</si>
  <si>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</si>
  <si>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</si>
  <si>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</si>
  <si>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</si>
  <si>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</si>
  <si>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</si>
  <si>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</si>
  <si>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</si>
  <si>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</si>
  <si>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</si>
  <si>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</si>
  <si>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</si>
  <si>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</si>
  <si>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</si>
  <si>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</si>
  <si>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</si>
  <si>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</si>
  <si>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</si>
  <si>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</si>
  <si>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</si>
  <si>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</si>
  <si>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</si>
  <si>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</si>
  <si>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</si>
  <si>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</si>
  <si>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</si>
  <si>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</si>
  <si>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</si>
  <si>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</si>
  <si>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</si>
  <si>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</si>
  <si>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</si>
  <si>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</si>
  <si>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</si>
  <si>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</si>
  <si>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</si>
  <si>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</si>
  <si>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</si>
  <si>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</si>
  <si>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</si>
  <si>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</si>
  <si>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</si>
  <si>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</si>
  <si>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</si>
  <si>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</si>
  <si>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</si>
  <si>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</si>
  <si>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</si>
  <si>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</si>
  <si>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</si>
  <si>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</si>
  <si>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</si>
  <si>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</si>
  <si>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</si>
  <si>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</si>
  <si>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</si>
  <si>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</si>
  <si>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</si>
  <si>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</si>
  <si>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</si>
  <si>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</si>
  <si>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</si>
  <si>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</si>
  <si>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</si>
  <si>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</si>
  <si>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</si>
  <si>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</si>
  <si>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</si>
  <si>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</si>
  <si>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</si>
  <si>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</si>
  <si>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</si>
  <si>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</si>
  <si>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</si>
  <si>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</si>
  <si>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</si>
  <si>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</si>
  <si>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</si>
  <si>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</si>
  <si>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</si>
  <si>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</si>
  <si>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</si>
  <si>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</si>
  <si>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</si>
  <si>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</si>
  <si>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</si>
  <si>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</si>
  <si>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</si>
  <si>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</si>
  <si>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</si>
  <si>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</si>
  <si>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</si>
  <si>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</si>
  <si>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</si>
  <si>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</si>
  <si>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</si>
  <si>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</si>
  <si>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</si>
  <si>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</si>
  <si>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</si>
  <si>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</si>
  <si>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</si>
  <si>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</si>
  <si>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</si>
  <si>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</si>
  <si>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</si>
  <si>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</si>
  <si>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</si>
  <si>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</si>
  <si>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</si>
  <si>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</si>
  <si>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</si>
  <si>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</si>
  <si>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</si>
  <si>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</si>
  <si>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</si>
  <si>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</si>
  <si>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</si>
  <si>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</si>
  <si>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</si>
  <si>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</si>
  <si>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</si>
  <si>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</si>
  <si>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</si>
  <si>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</si>
  <si>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</si>
  <si>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</si>
  <si>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</si>
  <si>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</si>
  <si>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</si>
  <si>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</si>
  <si>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</si>
  <si>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</si>
  <si>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</si>
  <si>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</si>
  <si>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</si>
  <si>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</si>
  <si>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</si>
  <si>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</si>
  <si>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</si>
  <si>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</si>
  <si>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</si>
  <si>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</si>
  <si>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</si>
  <si>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</si>
  <si>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</si>
  <si>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</si>
  <si>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</si>
  <si>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</si>
  <si>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</si>
  <si>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</si>
  <si>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</si>
  <si>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</si>
  <si>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</si>
  <si>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</si>
  <si>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</si>
  <si>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</si>
  <si>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</si>
  <si>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</si>
  <si>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</si>
  <si>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</si>
  <si>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</si>
  <si>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</si>
  <si>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</si>
  <si>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</si>
  <si>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</si>
  <si>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</si>
  <si>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</si>
  <si>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</si>
  <si>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</si>
  <si>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</si>
  <si>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</si>
  <si>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</si>
  <si>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</si>
  <si>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</si>
  <si>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</si>
  <si>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</si>
  <si>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</si>
  <si>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</si>
  <si>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</si>
  <si>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</si>
  <si>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</si>
  <si>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</si>
  <si>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</si>
  <si>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</si>
  <si>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</si>
  <si>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</si>
  <si>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</si>
  <si>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</si>
  <si>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</si>
  <si>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</si>
  <si>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</si>
  <si>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</si>
  <si>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</si>
  <si>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</si>
  <si>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</si>
  <si>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</si>
  <si>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</si>
  <si>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</si>
  <si>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</si>
  <si>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</si>
  <si>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</si>
  <si>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</si>
  <si>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</si>
  <si>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</si>
  <si>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</si>
  <si>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</si>
  <si>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</si>
  <si>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</si>
  <si>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</si>
  <si>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</si>
  <si>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</si>
  <si>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</si>
  <si>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</si>
  <si>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</si>
  <si>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</si>
  <si>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</si>
  <si>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</si>
  <si>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</si>
  <si>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</si>
  <si>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</si>
  <si>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</si>
  <si>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</si>
  <si>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</si>
  <si>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</si>
  <si>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</si>
  <si>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</si>
  <si>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</si>
  <si>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</si>
  <si>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</si>
  <si>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</si>
  <si>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</si>
  <si>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</si>
  <si>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</si>
  <si>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</si>
  <si>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</si>
  <si>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</si>
  <si>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</si>
  <si>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</si>
  <si>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</si>
  <si>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</si>
  <si>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</si>
  <si>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</si>
  <si>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</si>
  <si>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</si>
  <si>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</si>
  <si>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</si>
  <si>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</si>
  <si>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</si>
  <si>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</si>
  <si>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</si>
  <si>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</si>
  <si>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</si>
  <si>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</si>
  <si>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</si>
  <si>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</si>
  <si>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</si>
  <si>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</si>
  <si>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</si>
  <si>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</si>
  <si>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</si>
  <si>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</si>
  <si>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</si>
  <si>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</si>
  <si>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</si>
  <si>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</si>
  <si>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</si>
  <si>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</si>
  <si>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</si>
  <si>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</si>
  <si>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</si>
  <si>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</si>
  <si>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</si>
  <si>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</si>
  <si>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</si>
  <si>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</si>
  <si>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</si>
  <si>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</si>
  <si>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</si>
  <si>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</si>
  <si>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</si>
  <si>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</si>
  <si>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</si>
  <si>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</si>
  <si>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</si>
  <si>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</si>
  <si>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</si>
  <si>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</si>
  <si>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</si>
  <si>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</si>
  <si>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</si>
  <si>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</si>
  <si>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</si>
  <si>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</si>
  <si>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</si>
  <si>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</si>
  <si>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</si>
  <si>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</si>
  <si>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</si>
  <si>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</si>
  <si>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</si>
  <si>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</si>
  <si>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</si>
  <si>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</si>
  <si>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</si>
  <si>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</si>
  <si>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</si>
  <si>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</si>
  <si>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</si>
  <si>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</si>
  <si>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</si>
  <si>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</si>
  <si>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</si>
  <si>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</si>
  <si>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</si>
  <si>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</si>
  <si>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</si>
  <si>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</si>
  <si>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</si>
  <si>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</si>
  <si>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</si>
  <si>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</si>
  <si>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</si>
  <si>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</si>
  <si>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</si>
  <si>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</si>
  <si>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</si>
  <si>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</si>
  <si>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</si>
  <si>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</si>
  <si>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</si>
  <si>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</si>
  <si>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</si>
  <si>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</si>
  <si>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</si>
  <si>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</si>
  <si>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</si>
  <si>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</si>
  <si>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</si>
  <si>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</si>
  <si>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</si>
  <si>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</si>
  <si>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</si>
  <si>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</si>
  <si>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</si>
  <si>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</si>
  <si>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</si>
  <si>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</si>
  <si>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</si>
  <si>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</si>
  <si>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</si>
  <si>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</si>
  <si>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</si>
  <si>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</si>
  <si>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</si>
  <si>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</si>
  <si>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</si>
  <si>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</si>
  <si>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</si>
  <si>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</si>
  <si>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</si>
  <si>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</si>
  <si>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</si>
  <si>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</si>
  <si>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</si>
  <si>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</si>
  <si>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</si>
  <si>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</si>
  <si>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</si>
  <si>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</si>
  <si>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</si>
  <si>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</si>
  <si>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</si>
  <si>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</si>
  <si>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</si>
  <si>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</si>
  <si>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</si>
  <si>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</si>
  <si>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</si>
  <si>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</si>
  <si>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</si>
  <si>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</si>
  <si>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</si>
  <si>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</si>
  <si>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</si>
  <si>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</si>
  <si>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</si>
  <si>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</si>
  <si>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</si>
  <si>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</si>
  <si>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</si>
  <si>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</si>
  <si>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</si>
  <si>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</si>
  <si>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</si>
  <si>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</si>
  <si>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</si>
  <si>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</si>
  <si>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</si>
  <si>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</si>
  <si>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</si>
  <si>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</si>
  <si>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</si>
  <si>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</si>
  <si>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</si>
  <si>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</si>
  <si>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</si>
  <si>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</si>
  <si>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</si>
  <si>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</si>
  <si>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</si>
  <si>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</si>
  <si>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</si>
  <si>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</si>
  <si>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</si>
  <si>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</si>
  <si>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</si>
  <si>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</si>
  <si>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</si>
  <si>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</si>
  <si>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</si>
  <si>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</si>
  <si>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</si>
  <si>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</si>
  <si>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</si>
  <si>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</si>
  <si>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</si>
  <si>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</si>
  <si>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</si>
  <si>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</si>
  <si>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</si>
  <si>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</si>
  <si>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</si>
  <si>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</si>
  <si>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</si>
  <si>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</si>
  <si>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</si>
  <si>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</si>
  <si>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</si>
  <si>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</si>
  <si>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</si>
  <si>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</si>
  <si>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</si>
  <si>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</si>
  <si>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</si>
  <si>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</si>
  <si>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</si>
  <si>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</si>
  <si>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</si>
  <si>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</si>
  <si>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</si>
  <si>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</si>
  <si>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</si>
  <si>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</si>
  <si>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</si>
  <si>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</si>
  <si>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</si>
  <si>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</si>
  <si>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</si>
  <si>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</si>
  <si>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</si>
  <si>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</si>
  <si>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</si>
  <si>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</si>
  <si>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</si>
  <si>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</si>
  <si>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</si>
  <si>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</si>
  <si>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</si>
  <si>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</si>
  <si>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</si>
  <si>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</si>
  <si>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</si>
  <si>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</si>
  <si>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</si>
  <si>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</si>
  <si>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</si>
  <si>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</si>
  <si>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</si>
  <si>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</si>
  <si>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</si>
  <si>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</si>
  <si>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</si>
  <si>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</si>
  <si>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</si>
  <si>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</si>
  <si>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</si>
  <si>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</si>
  <si>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</si>
  <si>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</si>
  <si>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</si>
  <si>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</si>
  <si>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</si>
  <si>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</si>
  <si>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</si>
  <si>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</si>
  <si>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</si>
  <si>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</si>
  <si>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</si>
  <si>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</si>
  <si>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</si>
  <si>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</si>
  <si>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</si>
  <si>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</si>
  <si>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</si>
  <si>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</si>
  <si>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</si>
  <si>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</si>
  <si>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</si>
  <si>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</si>
  <si>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</si>
  <si>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</si>
  <si>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</si>
  <si>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</si>
  <si>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</si>
  <si>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</si>
  <si>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</si>
  <si>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</si>
  <si>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</si>
  <si>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</si>
  <si>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</si>
  <si>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</si>
  <si>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</si>
  <si>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</si>
  <si>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</si>
  <si>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</si>
  <si>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</si>
  <si>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</si>
  <si>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</si>
  <si>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</si>
  <si>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</si>
  <si>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</si>
  <si>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</si>
  <si>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</si>
  <si>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</si>
  <si>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</si>
  <si>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</si>
  <si>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</si>
  <si>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</si>
  <si>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</si>
  <si>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</si>
  <si>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</si>
  <si>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</si>
  <si>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</si>
  <si>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</si>
  <si>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</si>
  <si>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</si>
  <si>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</si>
  <si>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</si>
  <si>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</si>
  <si>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</si>
  <si>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</si>
  <si>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</si>
  <si>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</si>
  <si>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</si>
  <si>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</si>
  <si>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</si>
  <si>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</si>
  <si>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</si>
  <si>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</si>
  <si>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</si>
  <si>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</si>
  <si>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</si>
  <si>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</si>
  <si>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</si>
  <si>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</si>
  <si>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</si>
  <si>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</si>
  <si>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</si>
  <si>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</si>
  <si>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</si>
  <si>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</si>
  <si>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</si>
  <si>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</si>
  <si>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</si>
  <si>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</si>
  <si>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</si>
  <si>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</si>
  <si>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</si>
  <si>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</si>
  <si>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</si>
  <si>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</si>
  <si>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</si>
  <si>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</si>
  <si>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</si>
  <si>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</si>
  <si>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</si>
  <si>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</si>
  <si>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</si>
  <si>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</si>
  <si>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</si>
  <si>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</si>
  <si>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</si>
  <si>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</si>
  <si>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</si>
  <si>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</si>
  <si>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</si>
  <si>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</si>
  <si>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</si>
  <si>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</si>
  <si>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</si>
  <si>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</si>
  <si>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</si>
  <si>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</si>
  <si>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</si>
  <si>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</si>
  <si>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</si>
  <si>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</si>
  <si>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</si>
  <si>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</si>
  <si>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</si>
  <si>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</si>
  <si>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</si>
  <si>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</si>
  <si>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</si>
  <si>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</si>
  <si>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</si>
  <si>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</si>
  <si>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</si>
  <si>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</si>
  <si>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</si>
  <si>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</si>
  <si>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</si>
  <si>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</si>
  <si>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</si>
  <si>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</si>
  <si>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</si>
  <si>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</si>
  <si>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</si>
  <si>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</si>
  <si>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</si>
  <si>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</si>
  <si>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</si>
  <si>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</si>
  <si>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</si>
  <si>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</si>
  <si>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</si>
  <si>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</si>
  <si>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</si>
  <si>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</si>
  <si>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</si>
  <si>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</si>
  <si>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</si>
  <si>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</si>
  <si>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</si>
  <si>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</si>
  <si>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</si>
  <si>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</si>
  <si>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</si>
  <si>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</si>
  <si>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</si>
  <si>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</si>
  <si>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</si>
  <si>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</si>
  <si>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</si>
  <si>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</si>
  <si>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</si>
  <si>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</si>
  <si>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</si>
  <si>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</si>
  <si>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</si>
  <si>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</si>
  <si>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</si>
  <si>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</si>
  <si>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</si>
  <si>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</si>
  <si>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</si>
  <si>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</si>
  <si>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</si>
  <si>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</si>
  <si>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</si>
  <si>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</si>
  <si>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</si>
  <si>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</si>
  <si>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</si>
  <si>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</si>
  <si>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</si>
  <si>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</si>
  <si>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</si>
  <si>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</si>
  <si>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</si>
  <si>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</si>
  <si>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</si>
  <si>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</si>
  <si>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</si>
  <si>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</si>
  <si>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</si>
  <si>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</si>
  <si>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</si>
  <si>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</si>
  <si>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</si>
  <si>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</si>
  <si>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</si>
  <si>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</si>
  <si>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</si>
  <si>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</si>
  <si>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</si>
  <si>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</si>
  <si>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</si>
  <si>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</si>
  <si>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</si>
  <si>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</si>
  <si>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</si>
  <si>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</si>
  <si>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</si>
  <si>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</si>
  <si>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</si>
  <si>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</si>
  <si>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</si>
  <si>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</si>
  <si>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</si>
  <si>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</si>
  <si>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</si>
  <si>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</si>
  <si>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</si>
  <si>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</si>
  <si>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</si>
  <si>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</si>
  <si>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</si>
  <si>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</si>
  <si>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</si>
  <si>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</si>
  <si>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</si>
  <si>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</si>
  <si>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</si>
  <si>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</si>
  <si>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</si>
  <si>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</si>
  <si>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</si>
  <si>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</si>
  <si>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</si>
  <si>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</si>
  <si>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</si>
  <si>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</si>
  <si>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</si>
  <si>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</si>
  <si>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</si>
  <si>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</si>
  <si>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</si>
  <si>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</si>
  <si>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</si>
  <si>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</si>
  <si>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</si>
  <si>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</si>
  <si>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</si>
  <si>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</si>
  <si>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</si>
  <si>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</si>
  <si>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</si>
  <si>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</si>
  <si>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</si>
  <si>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</si>
  <si>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</si>
  <si>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</si>
  <si>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</si>
  <si>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</si>
  <si>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</si>
  <si>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</si>
  <si>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</si>
  <si>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</si>
  <si>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</si>
  <si>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</si>
  <si>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</si>
  <si>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</si>
  <si>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</si>
  <si>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</si>
  <si>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</si>
  <si>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</si>
  <si>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</si>
  <si>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</si>
  <si>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</si>
  <si>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</si>
  <si>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</si>
  <si>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</si>
  <si>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</si>
  <si>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</si>
  <si>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</si>
  <si>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</si>
  <si>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</si>
  <si>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</si>
  <si>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</si>
  <si>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</si>
  <si>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</si>
  <si>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</si>
  <si>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</si>
  <si>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</si>
  <si>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</si>
  <si>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</si>
  <si>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</si>
  <si>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</si>
  <si>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</si>
  <si>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</si>
  <si>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</si>
  <si>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</si>
  <si>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</si>
  <si>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</si>
  <si>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</si>
  <si>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</si>
  <si>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</si>
  <si>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</si>
  <si>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</si>
  <si>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</si>
  <si>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</si>
  <si>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</si>
  <si>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</si>
  <si>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</si>
  <si>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</si>
  <si>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</si>
  <si>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</si>
  <si>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</si>
  <si>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</si>
  <si>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</si>
  <si>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</si>
  <si>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</si>
  <si>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</si>
  <si>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</si>
  <si>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</si>
  <si>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</si>
  <si>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</si>
  <si>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</si>
  <si>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</si>
  <si>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</si>
  <si>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</si>
  <si>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</si>
  <si>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</si>
  <si>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</si>
  <si>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</si>
  <si>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</si>
  <si>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</si>
  <si>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</si>
  <si>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</si>
  <si>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</si>
  <si>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</si>
  <si>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</si>
  <si>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</si>
  <si>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</si>
  <si>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</si>
  <si>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</si>
  <si>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</si>
  <si>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</si>
  <si>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</si>
  <si>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</si>
  <si>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</si>
  <si>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</si>
  <si>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</si>
  <si>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</si>
  <si>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</si>
  <si>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</si>
  <si>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</si>
  <si>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</si>
  <si>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</si>
  <si>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</si>
  <si>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</si>
  <si>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</si>
  <si>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</si>
  <si>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</si>
  <si>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</si>
  <si>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</si>
  <si>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</si>
  <si>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</si>
  <si>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</si>
  <si>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</si>
  <si>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</si>
  <si>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</si>
  <si>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</si>
  <si>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</si>
  <si>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</si>
  <si>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</si>
  <si>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</si>
  <si>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</si>
  <si>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</si>
  <si>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</si>
  <si>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</si>
  <si>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</si>
  <si>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</si>
  <si>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</si>
  <si>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</si>
  <si>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</si>
  <si>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</si>
  <si>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</si>
  <si>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</si>
  <si>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</si>
  <si>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</si>
  <si>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</si>
  <si>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</si>
  <si>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</si>
  <si>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</si>
  <si>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</si>
  <si>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</si>
  <si>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</si>
  <si>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</si>
  <si>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</si>
  <si>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</si>
  <si>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</si>
  <si>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</si>
  <si>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</si>
  <si>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</si>
  <si>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</si>
  <si>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</si>
  <si>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</si>
  <si>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</si>
  <si>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</si>
  <si>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</si>
  <si>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</si>
  <si>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</si>
  <si>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</si>
  <si>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</si>
  <si>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</si>
  <si>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</si>
  <si>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</si>
  <si>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</si>
  <si>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</si>
  <si>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</si>
  <si>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</si>
  <si>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</si>
  <si>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</si>
  <si>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</si>
  <si>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</si>
  <si>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</si>
  <si>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</si>
  <si>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</si>
  <si>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</si>
  <si>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</si>
  <si>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</si>
  <si>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</si>
  <si>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</si>
  <si>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</si>
  <si>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</si>
  <si>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</si>
  <si>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</si>
  <si>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</si>
  <si>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</si>
  <si>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</si>
  <si>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</si>
  <si>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</si>
  <si>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</si>
  <si>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</si>
  <si>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</si>
  <si>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</si>
  <si>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</si>
  <si>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</si>
  <si>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</si>
  <si>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</si>
  <si>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</si>
  <si>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</si>
  <si>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</si>
  <si>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</si>
  <si>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</si>
  <si>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</si>
  <si>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</si>
  <si>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</si>
  <si>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</si>
  <si>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</si>
  <si>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</si>
  <si>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</si>
  <si>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</si>
  <si>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</si>
  <si>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</si>
  <si>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</si>
  <si>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</si>
  <si>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</si>
  <si>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</si>
  <si>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</si>
  <si>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</si>
  <si>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</si>
  <si>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</si>
  <si>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</si>
  <si>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</si>
  <si>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</si>
  <si>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</si>
  <si>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</si>
  <si>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</si>
  <si>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</si>
  <si>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</si>
  <si>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</si>
  <si>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</si>
  <si>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</si>
  <si>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</si>
  <si>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</si>
  <si>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</si>
  <si>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</si>
  <si>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</si>
  <si>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</si>
  <si>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</si>
  <si>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</si>
  <si>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</si>
  <si>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</si>
  <si>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</si>
  <si>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</si>
  <si>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</si>
  <si>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</si>
  <si>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</si>
  <si>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</si>
  <si>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</si>
  <si>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</si>
  <si>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</si>
  <si>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</si>
  <si>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</si>
  <si>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</si>
  <si>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</si>
  <si>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</si>
  <si>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</si>
  <si>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</si>
  <si>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</si>
  <si>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</si>
  <si>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</si>
  <si>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</si>
  <si>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</si>
  <si>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</si>
  <si>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</si>
  <si>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</si>
  <si>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</si>
  <si>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</si>
  <si>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</si>
  <si>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</si>
  <si>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</si>
  <si>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</si>
  <si>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</si>
  <si>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</si>
  <si>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</si>
  <si>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</si>
  <si>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</si>
  <si>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</si>
  <si>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</si>
  <si>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</si>
  <si>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</si>
  <si>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</si>
  <si>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</si>
  <si>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</si>
  <si>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</si>
  <si>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</si>
  <si>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</si>
  <si>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</si>
  <si>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</si>
  <si>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</si>
  <si>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</si>
  <si>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</si>
  <si>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</si>
  <si>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</si>
  <si>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</si>
  <si>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</si>
  <si>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</si>
  <si>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</si>
  <si>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</si>
  <si>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</si>
  <si>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</si>
  <si>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</si>
  <si>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</si>
  <si>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</si>
  <si>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</si>
  <si>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</si>
  <si>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</si>
  <si>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</si>
  <si>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</si>
  <si>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</si>
  <si>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</si>
  <si>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</si>
  <si>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</si>
  <si>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</si>
  <si>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</si>
  <si>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</si>
  <si>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</si>
  <si>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</si>
  <si>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</si>
  <si>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</si>
  <si>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</si>
  <si>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</si>
  <si>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</si>
  <si>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</si>
  <si>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</si>
  <si>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</si>
  <si>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</si>
  <si>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</si>
  <si>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</si>
  <si>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</si>
  <si>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</si>
  <si>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</si>
  <si>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</si>
  <si>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</si>
  <si>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</si>
  <si>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</si>
  <si>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</si>
  <si>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</si>
  <si>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</si>
  <si>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</si>
  <si>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</si>
  <si>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</si>
  <si>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</si>
  <si>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</si>
  <si>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</si>
  <si>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</si>
  <si>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</si>
  <si>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</si>
  <si>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</si>
  <si>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</si>
  <si>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</si>
  <si>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</si>
  <si>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</si>
  <si>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</si>
  <si>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</si>
  <si>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</si>
  <si>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</si>
  <si>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</si>
  <si>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</si>
  <si>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</si>
  <si>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</si>
  <si>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</si>
  <si>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</si>
  <si>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</si>
  <si>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</si>
  <si>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</si>
  <si>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</si>
  <si>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</si>
  <si>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</si>
  <si>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</si>
  <si>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</si>
  <si>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</si>
  <si>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</si>
  <si>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</si>
  <si>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</si>
  <si>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</si>
  <si>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</si>
  <si>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</si>
  <si>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</si>
  <si>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</si>
  <si>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</si>
  <si>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</si>
  <si>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</si>
  <si>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</si>
  <si>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</si>
  <si>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</si>
  <si>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</si>
  <si>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</si>
  <si>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</si>
  <si>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</si>
  <si>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</si>
  <si>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</si>
  <si>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</si>
  <si>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</si>
  <si>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</si>
  <si>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</si>
  <si>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</si>
  <si>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</si>
  <si>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</si>
  <si>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</si>
  <si>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</si>
  <si>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</si>
  <si>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</si>
  <si>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</si>
  <si>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</si>
  <si>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</si>
  <si>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</si>
  <si>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</si>
  <si>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</si>
  <si>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</si>
  <si>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</si>
  <si>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</si>
  <si>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</si>
  <si>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</si>
  <si>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</si>
  <si>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</si>
  <si>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</si>
  <si>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</si>
  <si>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</si>
  <si>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</si>
  <si>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</si>
  <si>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</si>
  <si>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</si>
  <si>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</si>
  <si>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</si>
  <si>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</si>
  <si>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</si>
  <si>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</si>
  <si>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</si>
  <si>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</si>
  <si>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</si>
  <si>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</si>
  <si>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</si>
  <si>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</si>
  <si>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</si>
  <si>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</si>
  <si>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</si>
  <si>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</si>
  <si>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</si>
  <si>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</si>
  <si>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</si>
  <si>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</si>
  <si>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</si>
  <si>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</si>
  <si>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</si>
  <si>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</si>
  <si>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</si>
  <si>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</si>
  <si>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</si>
  <si>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</si>
  <si>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</si>
  <si>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</si>
  <si>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</si>
  <si>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</si>
  <si>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</si>
  <si>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</si>
  <si>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</si>
  <si>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</si>
  <si>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</si>
  <si>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</si>
  <si>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</si>
  <si>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</si>
  <si>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</si>
  <si>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</si>
  <si>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</si>
  <si>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</si>
  <si>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</si>
  <si>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</si>
  <si>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</si>
  <si>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</si>
  <si>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</si>
  <si>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</si>
  <si>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</si>
  <si>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</si>
  <si>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</si>
  <si>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</si>
  <si>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</si>
  <si>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</si>
  <si>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</si>
  <si>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</si>
  <si>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</si>
  <si>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</si>
  <si>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</si>
  <si>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</si>
  <si>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</si>
  <si>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</si>
  <si>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</si>
  <si>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</si>
  <si>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</si>
  <si>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</si>
  <si>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</si>
  <si>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</si>
  <si>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</si>
  <si>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</si>
  <si>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</si>
  <si>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</si>
  <si>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</si>
  <si>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</si>
  <si>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</si>
  <si>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</si>
  <si>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</si>
  <si>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</si>
  <si>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</si>
  <si>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</si>
  <si>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</si>
  <si>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</si>
  <si>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</si>
  <si>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</si>
  <si>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</si>
  <si>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</si>
  <si>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</si>
  <si>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</si>
  <si>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</si>
  <si>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</si>
  <si>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</si>
  <si>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</si>
  <si>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</si>
  <si>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</si>
  <si>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</si>
  <si>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</si>
  <si>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</si>
  <si>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</si>
  <si>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</si>
  <si>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</si>
  <si>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</si>
  <si>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</si>
  <si>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</si>
  <si>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</si>
  <si>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</si>
  <si>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</si>
  <si>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</si>
  <si>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</si>
  <si>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</si>
  <si>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</si>
  <si>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</si>
  <si>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</si>
  <si>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</si>
  <si>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</si>
  <si>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</si>
  <si>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</si>
  <si>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</si>
  <si>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</si>
  <si>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</si>
  <si>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</si>
  <si>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</si>
  <si>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</si>
  <si>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</si>
  <si>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</si>
  <si>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</si>
  <si>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</si>
  <si>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</si>
  <si>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</si>
  <si>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</si>
  <si>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</si>
  <si>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</si>
  <si>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</si>
  <si>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</si>
  <si>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</si>
  <si>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</si>
  <si>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</si>
  <si>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</si>
  <si>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</si>
  <si>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</si>
  <si>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</si>
  <si>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</si>
  <si>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</si>
  <si>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</si>
  <si>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</si>
  <si>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</si>
  <si>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</si>
  <si>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</si>
  <si>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</si>
  <si>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</si>
  <si>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</si>
  <si>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</si>
  <si>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</si>
  <si>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</si>
  <si>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</si>
  <si>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</si>
  <si>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</si>
  <si>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</si>
  <si>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</si>
  <si>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</si>
  <si>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</si>
  <si>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</si>
  <si>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</si>
  <si>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</si>
  <si>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</si>
  <si>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</si>
  <si>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</si>
  <si>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</si>
  <si>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</si>
  <si>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</si>
  <si>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</si>
  <si>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</si>
  <si>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</si>
  <si>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</si>
  <si>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</si>
  <si>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</si>
  <si>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</si>
  <si>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</si>
  <si>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</si>
  <si>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</si>
  <si>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</si>
  <si>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</si>
  <si>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</si>
  <si>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</si>
  <si>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</si>
  <si>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</si>
  <si>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</si>
  <si>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</si>
  <si>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</si>
  <si>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</si>
  <si>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</si>
  <si>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</si>
  <si>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</si>
  <si>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</si>
  <si>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</si>
  <si>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</si>
  <si>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</si>
  <si>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</si>
  <si>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</si>
  <si>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</si>
  <si>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</si>
  <si>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</si>
  <si>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</si>
  <si>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</si>
  <si>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</si>
  <si>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</si>
  <si>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</si>
  <si>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</si>
  <si>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</si>
  <si>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</si>
  <si>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</si>
  <si>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</si>
  <si>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</si>
  <si>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</si>
  <si>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</si>
  <si>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</si>
  <si>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</si>
  <si>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</si>
  <si>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</si>
  <si>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</si>
  <si>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</si>
  <si>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</si>
  <si>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</si>
  <si>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</si>
  <si>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</si>
  <si>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</si>
  <si>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</si>
  <si>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</si>
  <si>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</si>
  <si>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</si>
  <si>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</si>
  <si>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</si>
  <si>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</si>
  <si>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</si>
  <si>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</si>
  <si>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</si>
  <si>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</si>
  <si>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</si>
  <si>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</si>
  <si>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</si>
  <si>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</si>
  <si>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</si>
  <si>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</si>
  <si>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</si>
  <si>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</si>
  <si>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</si>
  <si>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</si>
  <si>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</si>
  <si>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</si>
  <si>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</si>
  <si>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</si>
  <si>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</si>
  <si>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</si>
  <si>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</si>
  <si>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</si>
  <si>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</si>
  <si>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</si>
  <si>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</si>
  <si>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</si>
  <si>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</si>
  <si>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</si>
  <si>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</si>
  <si>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</si>
  <si>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</si>
  <si>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</si>
  <si>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</si>
  <si>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</si>
  <si>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</si>
  <si>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</si>
  <si>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</si>
  <si>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</si>
  <si>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</si>
  <si>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</si>
  <si>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</si>
  <si>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</si>
  <si>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</si>
  <si>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</si>
  <si>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</si>
  <si>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</si>
  <si>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</si>
  <si>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</si>
  <si>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</si>
  <si>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</si>
  <si>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</si>
  <si>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</si>
  <si>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</si>
  <si>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</si>
  <si>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</si>
  <si>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</si>
  <si>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</si>
  <si>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</si>
  <si>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</si>
  <si>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</si>
  <si>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</si>
  <si>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</si>
  <si>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</si>
  <si>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</si>
  <si>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</si>
  <si>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</si>
  <si>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</si>
  <si>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</si>
  <si>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</si>
  <si>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</si>
  <si>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</si>
  <si>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</si>
  <si>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</si>
  <si>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</si>
  <si>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</si>
  <si>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</si>
  <si>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</si>
  <si>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</si>
  <si>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</si>
  <si>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</si>
  <si>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</si>
  <si>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</si>
  <si>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</si>
  <si>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</si>
  <si>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</si>
  <si>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</si>
  <si>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</si>
  <si>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</si>
  <si>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</si>
  <si>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</si>
  <si>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</si>
  <si>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</si>
  <si>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</si>
  <si>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</si>
  <si>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</si>
  <si>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</si>
  <si>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</si>
  <si>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</si>
  <si>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</si>
  <si>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</si>
  <si>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</si>
  <si>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</si>
  <si>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</si>
  <si>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</si>
  <si>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</si>
  <si>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</si>
  <si>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</si>
  <si>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</si>
  <si>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</si>
  <si>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</si>
  <si>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</si>
  <si>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</si>
  <si>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</si>
  <si>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</si>
  <si>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</si>
  <si>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</si>
  <si>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</si>
  <si>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</si>
  <si>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</si>
  <si>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</si>
  <si>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</si>
  <si>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</si>
  <si>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</si>
  <si>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</si>
  <si>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</si>
  <si>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</si>
  <si>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</si>
  <si>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</si>
  <si>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</si>
  <si>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</si>
  <si>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</si>
  <si>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</si>
  <si>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</si>
  <si>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</si>
  <si>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</si>
  <si>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</si>
  <si>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</si>
  <si>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</si>
  <si>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</si>
  <si>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</si>
  <si>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</si>
  <si>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</si>
  <si>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</si>
  <si>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</si>
  <si>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</si>
  <si>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</si>
  <si>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</si>
  <si>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</si>
  <si>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</si>
  <si>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</si>
  <si>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</si>
  <si>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</si>
  <si>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</si>
  <si>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</si>
  <si>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</si>
  <si>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</si>
  <si>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</si>
  <si>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</si>
  <si>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</si>
  <si>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</si>
  <si>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</si>
  <si>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</si>
  <si>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</si>
  <si>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</si>
  <si>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</si>
  <si>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</si>
  <si>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</si>
  <si>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</si>
  <si>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</si>
  <si>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</si>
  <si>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</si>
  <si>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</si>
  <si>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</si>
  <si>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</si>
  <si>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</si>
  <si>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</si>
  <si>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</si>
  <si>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</si>
  <si>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</si>
  <si>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</si>
  <si>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</si>
  <si>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</si>
  <si>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</si>
  <si>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</si>
  <si>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</si>
  <si>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</si>
  <si>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</si>
  <si>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</si>
  <si>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</si>
  <si>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</si>
  <si>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</si>
  <si>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</si>
  <si>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</si>
  <si>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</si>
  <si>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</si>
  <si>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</si>
  <si>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</si>
  <si>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</si>
  <si>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</si>
  <si>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</si>
  <si>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</si>
  <si>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</si>
  <si>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</si>
  <si>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</si>
  <si>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</si>
  <si>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</si>
  <si>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</si>
  <si>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</si>
  <si>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</si>
  <si>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</si>
  <si>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</si>
  <si>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</si>
  <si>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</si>
  <si>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</si>
  <si>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</si>
  <si>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</si>
  <si>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</si>
  <si>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</si>
  <si>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</si>
  <si>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</si>
  <si>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</si>
  <si>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</si>
  <si>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</si>
  <si>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</si>
  <si>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</si>
  <si>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</si>
  <si>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</si>
  <si>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</si>
  <si>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</si>
  <si>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</si>
  <si>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</si>
  <si>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</si>
  <si>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</si>
  <si>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</si>
  <si>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</si>
  <si>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</si>
  <si>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</si>
  <si>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</si>
  <si>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</si>
  <si>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</si>
  <si>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</si>
  <si>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</si>
  <si>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</si>
  <si>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</si>
  <si>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</si>
  <si>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</si>
  <si>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</si>
  <si>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</si>
  <si>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</si>
  <si>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</si>
  <si>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</si>
  <si>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</si>
  <si>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</si>
  <si>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</si>
  <si>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</si>
  <si>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</si>
  <si>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</si>
  <si>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</si>
  <si>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</si>
  <si>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</si>
  <si>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</si>
  <si>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</si>
  <si>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</si>
  <si>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</si>
  <si>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</si>
  <si>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</si>
  <si>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</si>
  <si>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</si>
  <si>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</si>
  <si>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</si>
  <si>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</si>
  <si>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</si>
  <si>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</si>
  <si>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</si>
  <si>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</si>
  <si>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</si>
  <si>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</si>
  <si>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</si>
  <si>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</si>
  <si>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</si>
  <si>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</si>
  <si>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</si>
  <si>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</si>
  <si>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</si>
  <si>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</si>
  <si>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</si>
  <si>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</si>
  <si>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</si>
  <si>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</si>
  <si>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</si>
  <si>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</si>
  <si>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</si>
  <si>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</si>
  <si>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</si>
  <si>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</si>
  <si>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</si>
  <si>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</si>
  <si>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</si>
  <si>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</si>
  <si>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</si>
  <si>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</si>
  <si>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</si>
  <si>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</si>
  <si>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</si>
  <si>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</si>
  <si>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</si>
  <si>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</si>
  <si>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</si>
  <si>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</si>
  <si>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</si>
  <si>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</si>
  <si>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</si>
  <si>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</si>
  <si>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</si>
  <si>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</si>
  <si>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</si>
  <si>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</si>
  <si>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</si>
  <si>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</si>
  <si>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</si>
  <si>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</si>
  <si>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</si>
  <si>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</si>
  <si>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</si>
  <si>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</si>
  <si>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</si>
  <si>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</si>
  <si>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</si>
  <si>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</si>
  <si>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</si>
  <si>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</si>
  <si>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</si>
  <si>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</si>
  <si>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</si>
  <si>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</si>
  <si>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</si>
  <si>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</si>
  <si>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</si>
  <si>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</si>
  <si>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</si>
  <si>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</si>
  <si>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</si>
  <si>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</si>
  <si>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</si>
  <si>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</si>
  <si>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</si>
  <si>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</si>
  <si>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</si>
  <si>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</si>
  <si>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</si>
  <si>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</si>
  <si>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</si>
  <si>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</si>
  <si>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</si>
  <si>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</si>
  <si>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</si>
  <si>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</si>
  <si>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</si>
  <si>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</si>
  <si>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</si>
  <si>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</si>
  <si>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</si>
  <si>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</si>
  <si>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</si>
  <si>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</si>
  <si>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</si>
  <si>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</si>
  <si>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</si>
  <si>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</si>
  <si>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</si>
  <si>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</si>
  <si>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</si>
  <si>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</si>
  <si>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</si>
  <si>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</si>
  <si>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</si>
  <si>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</si>
  <si>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</si>
  <si>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</si>
  <si>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</si>
  <si>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</si>
  <si>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</si>
  <si>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</si>
  <si>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</si>
  <si>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</si>
  <si>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</si>
  <si>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</si>
  <si>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</si>
  <si>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</si>
  <si>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</si>
  <si>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</si>
  <si>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</si>
  <si>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</si>
  <si>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</si>
  <si>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</si>
  <si>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</si>
  <si>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</si>
  <si>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</si>
  <si>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</si>
  <si>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</si>
  <si>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</si>
  <si>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</si>
  <si>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</si>
  <si>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</si>
  <si>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</si>
  <si>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</si>
  <si>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</si>
  <si>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</si>
  <si>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</si>
  <si>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</si>
  <si>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</si>
  <si>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</si>
  <si>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</si>
  <si>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</si>
  <si>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</si>
  <si>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</si>
  <si>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</si>
  <si>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</si>
  <si>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</si>
  <si>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</si>
  <si>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</si>
  <si>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</si>
  <si>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</si>
  <si>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</si>
  <si>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</si>
  <si>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</si>
  <si>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</si>
  <si>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</si>
  <si>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</si>
  <si>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</si>
  <si>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</si>
  <si>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</si>
  <si>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</si>
  <si>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</si>
  <si>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</si>
  <si>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</si>
  <si>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</si>
  <si>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</si>
  <si>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</si>
  <si>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</si>
  <si>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</si>
  <si>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</si>
  <si>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</si>
  <si>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</si>
  <si>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</si>
  <si>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</si>
  <si>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</si>
  <si>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</si>
  <si>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</si>
  <si>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</si>
  <si>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</si>
  <si>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</si>
  <si>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</si>
  <si>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</si>
  <si>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</si>
  <si>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</si>
  <si>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</si>
  <si>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</si>
  <si>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</si>
  <si>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</si>
  <si>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</si>
  <si>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</si>
  <si>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</si>
  <si>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</si>
  <si>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</si>
  <si>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</si>
  <si>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</si>
  <si>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</si>
  <si>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</si>
  <si>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</si>
  <si>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</si>
  <si>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</si>
  <si>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</si>
  <si>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</si>
  <si>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</si>
  <si>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</si>
  <si>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</si>
  <si>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</si>
  <si>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</si>
  <si>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</si>
  <si>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</si>
  <si>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</si>
  <si>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</si>
  <si>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</si>
  <si>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</si>
  <si>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</si>
  <si>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</si>
  <si>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</si>
  <si>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</si>
  <si>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</si>
  <si>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</si>
  <si>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</si>
  <si>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</si>
  <si>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</si>
  <si>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</si>
  <si>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</si>
  <si>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</si>
  <si>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</si>
  <si>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</si>
  <si>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</si>
  <si>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</si>
  <si>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</si>
  <si>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</si>
  <si>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</si>
  <si>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</si>
  <si>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</si>
  <si>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</si>
  <si>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</si>
  <si>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</si>
  <si>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</si>
  <si>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</si>
  <si>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</si>
  <si>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</si>
  <si>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</si>
  <si>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</si>
  <si>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</si>
  <si>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</si>
  <si>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</si>
  <si>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</si>
  <si>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</si>
  <si>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</si>
  <si>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</si>
  <si>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</si>
  <si>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</si>
  <si>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</si>
  <si>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</si>
  <si>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</si>
  <si>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</si>
  <si>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</si>
  <si>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</si>
  <si>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</si>
  <si>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</si>
  <si>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</si>
  <si>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</si>
  <si>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</si>
  <si>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</si>
  <si>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</si>
  <si>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</si>
  <si>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</si>
  <si>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</si>
  <si>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</si>
  <si>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</si>
  <si>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</si>
  <si>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</si>
  <si>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</si>
  <si>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</si>
  <si>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</si>
  <si>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</si>
  <si>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</si>
  <si>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</si>
  <si>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</si>
  <si>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</si>
  <si>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</si>
  <si>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</si>
  <si>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</si>
  <si>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</si>
  <si>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</si>
  <si>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</si>
  <si>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</si>
  <si>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</si>
  <si>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</si>
  <si>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</si>
  <si>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</si>
  <si>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</si>
  <si>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</si>
  <si>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</si>
  <si>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</si>
  <si>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</si>
  <si>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</si>
  <si>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</si>
  <si>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</si>
  <si>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</si>
  <si>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</si>
  <si>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</si>
  <si>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</si>
  <si>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</si>
  <si>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</si>
  <si>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</si>
  <si>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</si>
  <si>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</si>
  <si>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</si>
  <si>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</si>
  <si>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</si>
  <si>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</si>
  <si>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</si>
  <si>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</si>
  <si>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</si>
  <si>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</si>
  <si>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</si>
  <si>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</si>
  <si>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</si>
  <si>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</si>
  <si>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</si>
  <si>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</si>
  <si>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</si>
  <si>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</si>
  <si>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</si>
  <si>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</si>
  <si>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</si>
  <si>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</si>
  <si>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</si>
  <si>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</si>
  <si>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</si>
  <si>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</si>
  <si>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</si>
  <si>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</si>
  <si>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</si>
  <si>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</si>
  <si>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</si>
  <si>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</si>
  <si>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</si>
  <si>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</si>
  <si>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</si>
  <si>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</si>
  <si>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</si>
  <si>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</si>
  <si>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</si>
  <si>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</si>
  <si>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</si>
  <si>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</si>
  <si>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</si>
  <si>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</si>
  <si>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</si>
  <si>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</si>
  <si>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</si>
  <si>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</si>
  <si>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</si>
  <si>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</si>
  <si>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</si>
  <si>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</si>
  <si>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</si>
  <si>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</si>
  <si>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</si>
  <si>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</si>
  <si>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</si>
  <si>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</si>
  <si>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</si>
  <si>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</si>
  <si>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</si>
  <si>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</si>
  <si>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</si>
  <si>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</si>
  <si>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</si>
  <si>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</si>
  <si>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</si>
  <si>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</si>
  <si>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</si>
  <si>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</si>
  <si>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</si>
  <si>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</si>
  <si>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</si>
  <si>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</si>
  <si>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</si>
  <si>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</si>
  <si>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</si>
  <si>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</si>
  <si>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</si>
  <si>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</si>
  <si>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</si>
  <si>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</si>
  <si>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</si>
  <si>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</si>
  <si>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</si>
  <si>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</si>
  <si>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</si>
  <si>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</si>
  <si>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</si>
  <si>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</si>
  <si>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</si>
  <si>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</si>
  <si>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</si>
  <si>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</si>
  <si>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</si>
  <si>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</si>
  <si>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</si>
  <si>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</si>
  <si>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</si>
  <si>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</si>
  <si>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</si>
  <si>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</si>
  <si>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</si>
  <si>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</si>
  <si>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</si>
  <si>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</si>
  <si>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</si>
  <si>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</si>
  <si>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</si>
  <si>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</si>
  <si>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</si>
  <si>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</si>
  <si>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</si>
  <si>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</si>
  <si>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</si>
  <si>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</si>
  <si>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</si>
  <si>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</si>
  <si>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</si>
  <si>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</si>
  <si>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</si>
  <si>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</si>
  <si>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</si>
  <si>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</si>
  <si>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</si>
  <si>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</si>
  <si>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</si>
  <si>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</si>
  <si>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</si>
  <si>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</si>
  <si>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</si>
  <si>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</si>
  <si>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</si>
  <si>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</si>
  <si>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</si>
  <si>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</si>
  <si>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</si>
  <si>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</si>
  <si>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</si>
  <si>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</si>
  <si>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</si>
  <si>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</si>
  <si>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</si>
  <si>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</si>
  <si>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</si>
  <si>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</si>
  <si>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</si>
  <si>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</si>
  <si>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</si>
  <si>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</si>
  <si>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</si>
  <si>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</si>
  <si>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</si>
  <si>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</si>
  <si>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</si>
  <si>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</si>
  <si>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</si>
  <si>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</si>
  <si>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</si>
  <si>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</si>
  <si>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</si>
  <si>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</si>
  <si>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</si>
  <si>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</si>
  <si>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</si>
  <si>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</si>
  <si>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</si>
  <si>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</si>
  <si>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</si>
  <si>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</si>
  <si>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</si>
  <si>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</si>
  <si>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</si>
  <si>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</si>
  <si>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</si>
  <si>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</si>
  <si>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</si>
  <si>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</si>
  <si>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</si>
  <si>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</si>
  <si>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</si>
  <si>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</si>
  <si>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</si>
  <si>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</si>
  <si>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</si>
  <si>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</si>
  <si>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</si>
  <si>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</si>
  <si>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</si>
  <si>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</si>
  <si>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</si>
  <si>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</si>
  <si>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</si>
  <si>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</si>
  <si>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</si>
  <si>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</si>
  <si>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</si>
  <si>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</si>
  <si>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</si>
  <si>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</si>
  <si>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</si>
  <si>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</si>
  <si>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</si>
  <si>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</si>
  <si>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</si>
  <si>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</si>
  <si>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</si>
  <si>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</si>
  <si>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</si>
  <si>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</si>
  <si>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</si>
  <si>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</si>
  <si>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</si>
  <si>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</si>
  <si>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</si>
  <si>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</si>
  <si>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</si>
  <si>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</si>
  <si>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</si>
  <si>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</si>
  <si>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</si>
  <si>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</si>
  <si>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</si>
  <si>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</si>
  <si>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</si>
  <si>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</si>
  <si>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</si>
  <si>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</si>
  <si>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</si>
  <si>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</si>
  <si>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</si>
  <si>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</si>
  <si>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</si>
  <si>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</si>
  <si>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</si>
  <si>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</si>
  <si>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</si>
  <si>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</si>
  <si>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</si>
  <si>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</si>
  <si>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</si>
  <si>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</si>
  <si>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</si>
  <si>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</si>
  <si>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</si>
  <si>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</si>
  <si>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</si>
  <si>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</si>
  <si>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</si>
  <si>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</si>
  <si>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</si>
  <si>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</si>
  <si>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</si>
  <si>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</si>
  <si>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</si>
  <si>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</si>
  <si>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</si>
  <si>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</si>
  <si>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</si>
  <si>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</si>
  <si>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</si>
  <si>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</si>
  <si>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</si>
  <si>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</si>
  <si>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</si>
  <si>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</si>
  <si>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</si>
  <si>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</si>
  <si>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</si>
  <si>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</si>
  <si>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</si>
  <si>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</si>
  <si>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</si>
  <si>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</si>
  <si>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</si>
  <si>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</si>
  <si>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</si>
  <si>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</si>
  <si>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</si>
  <si>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</si>
  <si>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</si>
  <si>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</si>
  <si>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</si>
  <si>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</si>
  <si>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</si>
  <si>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</si>
  <si>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</si>
  <si>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</si>
  <si>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</si>
  <si>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</si>
  <si>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</si>
  <si>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</si>
  <si>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</si>
  <si>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</si>
  <si>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</si>
  <si>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</si>
  <si>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</si>
  <si>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</si>
  <si>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</si>
  <si>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</si>
  <si>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</si>
  <si>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</si>
  <si>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</si>
  <si>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</si>
  <si>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</si>
  <si>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</si>
  <si>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</si>
  <si>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</si>
  <si>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</si>
  <si>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</si>
  <si>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</si>
  <si>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</si>
  <si>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</si>
  <si>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</si>
  <si>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</si>
  <si>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</si>
  <si>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</si>
  <si>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</si>
  <si>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</si>
  <si>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</si>
  <si>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</si>
  <si>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</si>
  <si>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</si>
  <si>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</si>
  <si>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</si>
  <si>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</si>
  <si>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</si>
  <si>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</si>
  <si>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</si>
  <si>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</si>
  <si>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</si>
  <si>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</si>
  <si>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</si>
  <si>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</si>
  <si>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</si>
  <si>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</si>
  <si>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</si>
  <si>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</si>
  <si>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</si>
  <si>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</si>
  <si>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</si>
  <si>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</si>
  <si>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</si>
  <si>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</si>
  <si>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</si>
  <si>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</si>
  <si>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</si>
  <si>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</si>
  <si>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</si>
  <si>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</si>
  <si>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</si>
  <si>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</si>
  <si>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</si>
  <si>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</si>
  <si>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</si>
  <si>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</si>
  <si>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</si>
  <si>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</si>
  <si>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</si>
  <si>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</si>
  <si>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</si>
  <si>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</si>
  <si>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</si>
  <si>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</si>
  <si>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</si>
  <si>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</si>
  <si>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</si>
  <si>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</si>
  <si>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</si>
  <si>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</si>
  <si>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</si>
  <si>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</si>
  <si>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</si>
  <si>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</si>
  <si>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</si>
  <si>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</si>
  <si>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</si>
  <si>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</si>
  <si>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</si>
  <si>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</si>
  <si>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</si>
  <si>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</si>
  <si>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</si>
  <si>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</si>
  <si>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</si>
  <si>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</si>
  <si>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</si>
  <si>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</si>
  <si>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</si>
  <si>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</si>
  <si>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</si>
  <si>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</si>
  <si>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</si>
  <si>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</si>
  <si>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</si>
  <si>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</si>
  <si>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</si>
  <si>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</si>
  <si>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</si>
  <si>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</si>
  <si>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</si>
  <si>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</si>
  <si>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</si>
  <si>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</si>
  <si>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</si>
  <si>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</si>
  <si>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</si>
  <si>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</si>
  <si>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</si>
  <si>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</si>
  <si>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</si>
  <si>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</si>
  <si>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</si>
  <si>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</si>
  <si>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</si>
  <si>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</si>
  <si>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</si>
  <si>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</si>
  <si>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</si>
  <si>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</si>
  <si>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</si>
  <si>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</si>
  <si>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</si>
  <si>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</si>
  <si>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</si>
  <si>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</si>
  <si>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</si>
  <si>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</si>
  <si>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</si>
  <si>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</si>
  <si>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</si>
  <si>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</si>
  <si>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</si>
  <si>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</si>
  <si>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</si>
  <si>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</si>
  <si>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</si>
  <si>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</si>
  <si>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</si>
  <si>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</si>
  <si>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</si>
  <si>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</si>
  <si>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</si>
  <si>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</si>
  <si>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</si>
  <si>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</si>
  <si>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</si>
  <si>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</si>
  <si>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</si>
  <si>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</si>
  <si>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</si>
  <si>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</si>
  <si>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</si>
  <si>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</si>
  <si>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</si>
  <si>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</si>
  <si>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</si>
  <si>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</si>
  <si>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</si>
  <si>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</si>
  <si>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</si>
  <si>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</si>
  <si>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</si>
  <si>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</si>
  <si>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</si>
  <si>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</si>
  <si>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</si>
  <si>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</si>
  <si>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</si>
  <si>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</si>
  <si>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</si>
  <si>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</si>
  <si>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</si>
  <si>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</si>
  <si>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</si>
  <si>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</si>
  <si>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</si>
  <si>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</si>
  <si>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</si>
  <si>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</si>
  <si>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</si>
  <si>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</si>
  <si>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</si>
  <si>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</si>
  <si>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</si>
  <si>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</si>
  <si>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</si>
  <si>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</si>
  <si>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</si>
  <si>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</si>
  <si>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</si>
  <si>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</si>
  <si>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</si>
  <si>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</si>
  <si>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</si>
  <si>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</si>
  <si>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</si>
  <si>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</si>
  <si>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</si>
  <si>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</si>
  <si>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</si>
  <si>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</si>
  <si>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</si>
  <si>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</si>
  <si>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</si>
  <si>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</si>
  <si>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</si>
  <si>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</si>
  <si>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</si>
  <si>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</si>
  <si>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</si>
  <si>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</si>
  <si>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</si>
  <si>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</si>
  <si>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</si>
  <si>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</si>
  <si>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</si>
  <si>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</si>
  <si>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</si>
  <si>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</si>
  <si>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</si>
  <si>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</si>
  <si>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</si>
  <si>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</si>
  <si>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</si>
  <si>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</si>
  <si>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</si>
  <si>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</si>
  <si>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</si>
  <si>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</si>
  <si>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</si>
  <si>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</si>
  <si>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</si>
  <si>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</si>
  <si>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</si>
  <si>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</si>
  <si>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</si>
  <si>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</si>
  <si>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</si>
  <si>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</si>
  <si>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</si>
  <si>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</si>
  <si>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</si>
  <si>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</si>
  <si>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</si>
  <si>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</si>
  <si>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</si>
  <si>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</si>
  <si>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</si>
  <si>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</si>
  <si>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</si>
  <si>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</si>
  <si>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</si>
  <si>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</si>
  <si>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</si>
  <si>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</si>
  <si>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</si>
  <si>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</si>
  <si>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</si>
  <si>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</si>
  <si>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</si>
  <si>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</si>
  <si>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</si>
  <si>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</si>
  <si>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</si>
  <si>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</si>
  <si>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</si>
  <si>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</si>
  <si>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</si>
  <si>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</si>
  <si>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</si>
  <si>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</si>
  <si>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</si>
  <si>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</si>
  <si>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</si>
  <si>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</si>
  <si>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</si>
  <si>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</si>
  <si>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</si>
  <si>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</si>
  <si>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</si>
  <si>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</si>
  <si>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</si>
  <si>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</si>
  <si>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</si>
  <si>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</si>
  <si>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</si>
  <si>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</si>
  <si>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</si>
  <si>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</si>
  <si>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</si>
  <si>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</si>
  <si>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</si>
  <si>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</si>
  <si>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</si>
  <si>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</si>
  <si>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</si>
  <si>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</si>
  <si>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</si>
  <si>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</si>
  <si>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</si>
  <si>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</si>
  <si>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</si>
  <si>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</si>
  <si>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</si>
  <si>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</si>
  <si>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</si>
  <si>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</si>
  <si>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</si>
  <si>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</si>
  <si>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</si>
  <si>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</si>
  <si>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</si>
  <si>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</si>
  <si>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</si>
  <si>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</si>
  <si>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</si>
  <si>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</si>
  <si>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</si>
  <si>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</si>
  <si>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</si>
  <si>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</si>
  <si>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</si>
  <si>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</si>
  <si>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</si>
  <si>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</si>
  <si>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</si>
  <si>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</si>
  <si>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</si>
  <si>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</si>
  <si>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</si>
  <si>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</si>
  <si>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</si>
  <si>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</si>
  <si>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</si>
  <si>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</si>
  <si>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</si>
  <si>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</si>
  <si>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</si>
  <si>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</si>
  <si>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</si>
  <si>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</si>
  <si>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</si>
  <si>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</si>
  <si>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</si>
  <si>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</si>
  <si>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</si>
  <si>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</si>
  <si>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</si>
  <si>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</si>
  <si>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</si>
  <si>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</si>
  <si>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</si>
  <si>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</si>
  <si>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</si>
  <si>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</si>
  <si>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</si>
  <si>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</si>
  <si>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</si>
  <si>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</si>
  <si>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</si>
  <si>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</si>
  <si>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</si>
  <si>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</si>
  <si>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</si>
  <si>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</si>
  <si>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</si>
  <si>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</si>
  <si>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</si>
  <si>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</si>
  <si>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</si>
  <si>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</si>
  <si>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</si>
  <si>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</si>
  <si>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</si>
  <si>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</si>
  <si>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</si>
  <si>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</si>
  <si>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</si>
  <si>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</si>
  <si>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</si>
  <si>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</si>
  <si>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</si>
  <si>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</si>
  <si>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</si>
  <si>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</si>
  <si>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</si>
  <si>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</si>
  <si>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</si>
  <si>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</si>
  <si>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</si>
  <si>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</si>
  <si>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</si>
  <si>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</si>
  <si>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</si>
  <si>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</si>
  <si>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</si>
  <si>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</si>
  <si>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</si>
  <si>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</si>
  <si>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</si>
  <si>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</si>
  <si>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</si>
  <si>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</si>
  <si>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</si>
  <si>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</si>
  <si>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</si>
  <si>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</si>
  <si>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</si>
  <si>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</si>
  <si>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</si>
  <si>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</si>
  <si>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</si>
  <si>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</si>
  <si>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</si>
  <si>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</si>
  <si>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</si>
  <si>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</si>
  <si>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</si>
  <si>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</si>
  <si>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</si>
  <si>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</si>
  <si>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</si>
  <si>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</si>
  <si>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</si>
  <si>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</si>
  <si>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</si>
  <si>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</si>
  <si>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</si>
  <si>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</si>
  <si>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</si>
  <si>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</si>
  <si>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</si>
  <si>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</si>
  <si>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</si>
  <si>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</si>
  <si>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</si>
  <si>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</si>
  <si>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</si>
  <si>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</si>
  <si>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</si>
  <si>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</si>
  <si>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</si>
  <si>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</si>
  <si>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</si>
  <si>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</si>
  <si>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</si>
  <si>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</si>
  <si>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</si>
  <si>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</si>
  <si>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</si>
  <si>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</si>
  <si>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</si>
  <si>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</si>
  <si>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</si>
  <si>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</si>
  <si>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</si>
  <si>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</si>
  <si>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</si>
  <si>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</si>
  <si>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</si>
  <si>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</si>
  <si>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</si>
  <si>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</si>
  <si>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</si>
  <si>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</si>
  <si>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</si>
  <si>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</si>
  <si>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</si>
  <si>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</si>
  <si>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</si>
  <si>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</si>
  <si>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</si>
  <si>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</si>
  <si>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</si>
  <si>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</si>
  <si>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</si>
  <si>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</si>
  <si>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</si>
  <si>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</si>
  <si>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</si>
  <si>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</si>
  <si>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</si>
  <si>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</si>
  <si>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</si>
  <si>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</si>
  <si>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</si>
  <si>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</si>
  <si>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</si>
  <si>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</si>
  <si>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</si>
  <si>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</si>
  <si>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</si>
  <si>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</si>
  <si>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</si>
  <si>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</si>
  <si>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</si>
  <si>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</si>
  <si>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</si>
  <si>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</si>
  <si>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</si>
  <si>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</si>
  <si>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</si>
  <si>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</si>
  <si>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</si>
  <si>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</si>
  <si>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</si>
  <si>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</si>
  <si>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</si>
  <si>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</si>
  <si>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</si>
  <si>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</si>
  <si>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</si>
  <si>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</si>
  <si>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</si>
  <si>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</si>
  <si>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</si>
  <si>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</si>
  <si>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</si>
  <si>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</si>
  <si>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</si>
  <si>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</si>
  <si>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</si>
  <si>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</si>
  <si>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</si>
  <si>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</si>
  <si>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</si>
  <si>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</si>
  <si>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</si>
  <si>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</si>
  <si>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</si>
  <si>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</si>
  <si>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</si>
  <si>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</si>
  <si>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</si>
  <si>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</si>
  <si>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</si>
  <si>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</si>
  <si>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</si>
  <si>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</si>
  <si>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</si>
  <si>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</si>
  <si>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</si>
  <si>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</si>
  <si>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</si>
  <si>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</si>
  <si>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</si>
  <si>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</si>
  <si>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</si>
  <si>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</si>
  <si>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</si>
  <si>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</si>
  <si>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</si>
  <si>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</si>
  <si>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</si>
  <si>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</si>
  <si>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</si>
  <si>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</si>
  <si>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</si>
  <si>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</si>
  <si>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</si>
  <si>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</si>
  <si>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</si>
  <si>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</si>
  <si>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</si>
  <si>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</si>
  <si>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</si>
  <si>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</si>
  <si>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</si>
  <si>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</si>
  <si>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</si>
  <si>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</si>
  <si>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</si>
  <si>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</si>
  <si>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</si>
  <si>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</si>
  <si>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</si>
  <si>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</si>
  <si>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</si>
  <si>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</si>
  <si>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</si>
  <si>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</si>
  <si>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</si>
  <si>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</si>
  <si>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</si>
  <si>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</si>
  <si>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</si>
  <si>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</si>
  <si>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</si>
  <si>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</si>
  <si>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</si>
  <si>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</si>
  <si>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</si>
  <si>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</si>
  <si>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</si>
  <si>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</si>
  <si>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</si>
  <si>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</si>
  <si>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</si>
  <si>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</si>
  <si>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</si>
  <si>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</si>
  <si>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</si>
  <si>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</si>
  <si>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</si>
  <si>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</si>
  <si>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</si>
  <si>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</si>
  <si>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</si>
  <si>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</si>
  <si>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</si>
  <si>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</si>
  <si>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</si>
  <si>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</si>
  <si>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</si>
  <si>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</si>
  <si>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</si>
  <si>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</si>
  <si>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</si>
  <si>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</si>
  <si>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</si>
  <si>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</si>
  <si>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</si>
  <si>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</si>
  <si>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</si>
  <si>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</si>
  <si>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</si>
  <si>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</si>
  <si>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</si>
  <si>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</si>
  <si>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</si>
  <si>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</si>
  <si>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</si>
  <si>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</si>
  <si>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</si>
  <si>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</si>
  <si>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</si>
  <si>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</si>
  <si>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</si>
  <si>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</si>
  <si>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</si>
  <si>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</si>
  <si>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</si>
  <si>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</si>
  <si>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</si>
  <si>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</si>
  <si>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</si>
  <si>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</si>
  <si>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</si>
  <si>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</si>
  <si>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</si>
  <si>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</si>
  <si>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</si>
  <si>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</si>
  <si>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</si>
  <si>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</si>
  <si>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</si>
  <si>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</si>
  <si>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</si>
  <si>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</si>
  <si>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</si>
  <si>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</si>
  <si>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</si>
  <si>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</si>
  <si>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</si>
  <si>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</si>
  <si>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</si>
  <si>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</si>
  <si>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</si>
  <si>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</si>
  <si>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</si>
  <si>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</si>
  <si>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</si>
  <si>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</si>
  <si>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</si>
  <si>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</si>
  <si>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</si>
  <si>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</si>
  <si>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</si>
  <si>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</si>
  <si>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</si>
  <si>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</si>
  <si>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</si>
  <si>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</si>
  <si>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</si>
  <si>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</si>
  <si>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</si>
  <si>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</si>
  <si>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</si>
  <si>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</si>
  <si>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</si>
  <si>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</si>
  <si>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</si>
  <si>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</si>
  <si>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</si>
  <si>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</si>
  <si>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</si>
  <si>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</si>
  <si>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</si>
  <si>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</si>
  <si>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</si>
  <si>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</si>
  <si>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</si>
  <si>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</si>
  <si>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</si>
  <si>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</si>
  <si>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</si>
  <si>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</si>
  <si>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</si>
  <si>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</si>
  <si>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</si>
  <si>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</si>
  <si>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</si>
  <si>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</si>
  <si>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</si>
  <si>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</si>
  <si>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</si>
  <si>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</si>
  <si>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</si>
  <si>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</si>
  <si>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</si>
  <si>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</si>
  <si>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</si>
  <si>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</si>
  <si>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</si>
  <si>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</si>
  <si>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</si>
  <si>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</si>
  <si>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</si>
  <si>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</si>
  <si>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</si>
  <si>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</si>
  <si>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</si>
  <si>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</si>
  <si>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</si>
  <si>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</si>
  <si>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</si>
  <si>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</si>
  <si>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</si>
  <si>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</si>
  <si>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</si>
  <si>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</si>
  <si>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</si>
  <si>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</si>
  <si>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</si>
  <si>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</si>
  <si>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</si>
  <si>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</si>
  <si>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</si>
  <si>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</si>
  <si>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</si>
  <si>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</si>
  <si>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</si>
  <si>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</si>
  <si>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</si>
  <si>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</si>
  <si>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</si>
  <si>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</si>
  <si>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</si>
  <si>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</si>
  <si>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</si>
  <si>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</si>
  <si>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</si>
  <si>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</si>
  <si>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</si>
  <si>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</si>
  <si>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</si>
  <si>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</si>
  <si>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</si>
  <si>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</si>
  <si>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</si>
  <si>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</si>
  <si>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</si>
  <si>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</si>
  <si>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</si>
  <si>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</si>
  <si>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</si>
  <si>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</si>
  <si>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</si>
  <si>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</si>
  <si>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</si>
  <si>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</si>
  <si>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</si>
  <si>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</si>
  <si>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</si>
  <si>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</si>
  <si>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</si>
  <si>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</si>
  <si>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</si>
  <si>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</si>
  <si>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</si>
  <si>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</si>
  <si>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</si>
  <si>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</si>
  <si>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</si>
  <si>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</si>
  <si>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</si>
  <si>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</si>
  <si>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</si>
  <si>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</si>
  <si>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</si>
  <si>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</si>
  <si>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</si>
  <si>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</si>
  <si>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</si>
  <si>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</si>
  <si>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</si>
  <si>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</si>
  <si>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</si>
  <si>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</si>
  <si>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</si>
  <si>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</si>
  <si>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</si>
  <si>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</si>
  <si>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</si>
  <si>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</si>
  <si>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</si>
  <si>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</si>
  <si>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</si>
  <si>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</si>
  <si>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</si>
  <si>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</si>
  <si>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</si>
  <si>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</si>
  <si>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</si>
  <si>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</si>
  <si>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</si>
  <si>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</si>
  <si>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</si>
  <si>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</si>
  <si>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</si>
  <si>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</si>
  <si>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</si>
  <si>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</si>
  <si>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</si>
  <si>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</si>
  <si>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</si>
  <si>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</si>
  <si>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</si>
  <si>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</si>
  <si>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</si>
  <si>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</si>
  <si>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</si>
  <si>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</si>
  <si>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</si>
  <si>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</si>
  <si>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</si>
  <si>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</si>
  <si>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</si>
  <si>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</si>
  <si>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</si>
  <si>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</si>
  <si>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</si>
  <si>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</si>
  <si>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</si>
  <si>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</si>
  <si>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</si>
  <si>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</si>
  <si>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</si>
  <si>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</si>
  <si>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</si>
  <si>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</si>
  <si>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</si>
  <si>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</si>
  <si>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</si>
  <si>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</si>
  <si>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</si>
  <si>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</si>
  <si>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</si>
  <si>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</si>
  <si>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</si>
  <si>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</si>
  <si>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</si>
  <si>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</si>
  <si>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</si>
  <si>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</si>
  <si>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</si>
  <si>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</si>
  <si>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</si>
  <si>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</si>
  <si>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</si>
  <si>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</si>
  <si>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</si>
  <si>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</si>
  <si>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</si>
  <si>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</si>
  <si>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</si>
  <si>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</si>
  <si>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</si>
  <si>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</si>
  <si>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</si>
  <si>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</si>
  <si>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</si>
  <si>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</si>
  <si>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</si>
  <si>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</si>
  <si>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</si>
  <si>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</si>
  <si>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</si>
  <si>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</si>
  <si>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</si>
  <si>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</si>
  <si>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</si>
  <si>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</si>
  <si>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</si>
  <si>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</si>
  <si>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</si>
  <si>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</si>
  <si>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</si>
  <si>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</si>
  <si>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</si>
  <si>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</si>
  <si>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</si>
  <si>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</si>
  <si>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</si>
  <si>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</si>
  <si>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</si>
  <si>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</si>
  <si>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</si>
  <si>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</si>
  <si>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</si>
  <si>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</si>
  <si>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</si>
  <si>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</si>
  <si>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</si>
  <si>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</si>
  <si>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</si>
  <si>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</si>
  <si>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</si>
  <si>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</si>
  <si>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</si>
  <si>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</si>
  <si>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</si>
  <si>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</si>
  <si>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</si>
  <si>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</si>
  <si>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</si>
  <si>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</si>
  <si>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</si>
  <si>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</si>
  <si>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</si>
  <si>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</si>
  <si>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</si>
  <si>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</si>
  <si>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</si>
  <si>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</si>
  <si>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</si>
  <si>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</si>
  <si>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</si>
  <si>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</si>
  <si>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</si>
  <si>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</si>
  <si>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</si>
  <si>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</si>
  <si>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</si>
  <si>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</si>
  <si>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</si>
  <si>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</si>
  <si>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</si>
  <si>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</si>
  <si>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</si>
  <si>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</si>
  <si>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</si>
  <si>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</si>
  <si>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</si>
  <si>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</si>
  <si>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</si>
  <si>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</si>
  <si>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</si>
  <si>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</si>
  <si>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</si>
  <si>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</si>
  <si>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</si>
  <si>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</si>
  <si>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</si>
  <si>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</si>
  <si>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</si>
  <si>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</si>
  <si>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</si>
  <si>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</si>
  <si>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</si>
  <si>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</si>
  <si>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</si>
  <si>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</si>
  <si>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</si>
  <si>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</si>
  <si>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</si>
  <si>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</si>
  <si>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</si>
  <si>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</si>
  <si>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</si>
  <si>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</si>
  <si>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</si>
  <si>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</si>
  <si>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</si>
  <si>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</si>
  <si>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</si>
  <si>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</si>
  <si>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</si>
  <si>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</si>
  <si>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</si>
  <si>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</si>
  <si>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</si>
  <si>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</si>
  <si>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</si>
  <si>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</si>
  <si>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</si>
  <si>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</si>
  <si>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</si>
  <si>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</si>
  <si>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</si>
  <si>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</si>
  <si>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</si>
  <si>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</si>
  <si>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</si>
  <si>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</si>
  <si>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</si>
  <si>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</si>
  <si>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</si>
  <si>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</si>
  <si>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</si>
  <si>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</si>
  <si>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</si>
  <si>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</si>
  <si>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</si>
  <si>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</si>
  <si>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</si>
  <si>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</si>
  <si>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</si>
  <si>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</si>
  <si>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</si>
  <si>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</si>
  <si>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</si>
  <si>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</si>
  <si>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</si>
  <si>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</si>
  <si>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</si>
  <si>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</si>
  <si>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</si>
  <si>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</si>
  <si>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</si>
  <si>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</si>
  <si>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</si>
  <si>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</si>
  <si>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</si>
  <si>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</si>
  <si>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</si>
  <si>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</si>
  <si>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</si>
  <si>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</si>
  <si>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</si>
  <si>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</si>
  <si>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</si>
  <si>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</si>
  <si>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</si>
  <si>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</si>
  <si>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</si>
  <si>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</si>
  <si>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</si>
  <si>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</si>
  <si>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</si>
  <si>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</si>
  <si>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</si>
  <si>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</si>
  <si>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</si>
  <si>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</si>
  <si>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</si>
  <si>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</si>
  <si>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</si>
  <si>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</si>
  <si>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</si>
  <si>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</si>
  <si>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</si>
  <si>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</si>
  <si>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</si>
  <si>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</si>
  <si>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</si>
  <si>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</si>
  <si>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</si>
  <si>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</si>
  <si>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</si>
  <si>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</si>
  <si>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</si>
  <si>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</si>
  <si>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</si>
  <si>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</si>
  <si>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</si>
  <si>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</si>
  <si>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</si>
  <si>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</si>
  <si>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</si>
  <si>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</si>
  <si>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</si>
  <si>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</si>
  <si>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</si>
  <si>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</si>
  <si>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</si>
  <si>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</si>
  <si>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</si>
  <si>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</si>
  <si>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</si>
  <si>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</si>
  <si>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</si>
  <si>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</si>
  <si>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</si>
  <si>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</si>
  <si>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</si>
  <si>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</si>
  <si>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</si>
  <si>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</si>
  <si>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</si>
  <si>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</si>
  <si>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</si>
  <si>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</si>
  <si>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</si>
  <si>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</si>
  <si>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</si>
  <si>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</si>
  <si>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</si>
  <si>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</si>
  <si>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</si>
  <si>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</si>
  <si>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</si>
  <si>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</si>
  <si>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</si>
  <si>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</si>
  <si>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</si>
  <si>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</si>
  <si>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</si>
  <si>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</si>
  <si>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</si>
  <si>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</si>
  <si>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</si>
  <si>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</si>
  <si>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</si>
  <si>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</si>
  <si>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</si>
  <si>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</si>
  <si>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</si>
  <si>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</si>
  <si>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</si>
  <si>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</si>
  <si>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</si>
  <si>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</si>
  <si>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</si>
  <si>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</si>
  <si>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</si>
  <si>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</si>
  <si>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</si>
  <si>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</si>
  <si>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</si>
  <si>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</si>
  <si>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</si>
  <si>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</si>
  <si>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</si>
  <si>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</si>
  <si>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</si>
  <si>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</si>
  <si>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</si>
  <si>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</si>
  <si>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</si>
  <si>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</si>
  <si>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</si>
  <si>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</si>
  <si>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</si>
  <si>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</si>
  <si>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</si>
  <si>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</si>
  <si>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</si>
  <si>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</si>
  <si>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</si>
  <si>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</si>
  <si>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</si>
  <si>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</si>
  <si>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</si>
  <si>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</si>
  <si>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</si>
  <si>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</si>
  <si>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</si>
  <si>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</si>
  <si>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</si>
  <si>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</si>
  <si>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</si>
  <si>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</si>
  <si>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</si>
  <si>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</si>
  <si>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</si>
  <si>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</si>
  <si>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</si>
  <si>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</si>
  <si>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</si>
  <si>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</si>
  <si>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</si>
  <si>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</si>
  <si>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</si>
  <si>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</si>
  <si>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</si>
  <si>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</si>
  <si>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</si>
  <si>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</si>
  <si>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</si>
  <si>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</si>
  <si>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</si>
  <si>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</si>
  <si>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</si>
  <si>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</si>
  <si>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</si>
  <si>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</si>
  <si>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</si>
  <si>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</si>
  <si>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</si>
  <si>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</si>
  <si>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</si>
  <si>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</si>
  <si>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</si>
  <si>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</si>
  <si>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</si>
  <si>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</si>
  <si>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</si>
  <si>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</si>
  <si>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</si>
  <si>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</si>
  <si>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</si>
  <si>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</si>
  <si>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</si>
  <si>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</si>
  <si>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</si>
  <si>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</si>
  <si>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</si>
  <si>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</si>
  <si>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</si>
  <si>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</si>
  <si>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</si>
  <si>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</si>
  <si>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</si>
  <si>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</si>
  <si>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</si>
  <si>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</si>
  <si>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</si>
  <si>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</si>
  <si>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</si>
  <si>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</si>
  <si>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</si>
  <si>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</si>
  <si>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</si>
  <si>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</si>
  <si>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</si>
  <si>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</si>
  <si>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</si>
  <si>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</si>
  <si>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</si>
  <si>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</si>
  <si>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</si>
  <si>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</si>
  <si>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</si>
  <si>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</si>
  <si>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</si>
  <si>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</si>
  <si>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</si>
  <si>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</si>
  <si>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</si>
  <si>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</si>
  <si>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</si>
  <si>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</si>
  <si>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</si>
  <si>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</si>
  <si>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</si>
  <si>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</si>
  <si>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</si>
  <si>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</si>
  <si>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</si>
  <si>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</si>
  <si>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</si>
  <si>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</si>
  <si>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</si>
  <si>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</si>
  <si>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</si>
  <si>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</si>
  <si>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</si>
  <si>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</si>
  <si>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</si>
  <si>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</si>
  <si>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</si>
  <si>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</si>
  <si>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</si>
  <si>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</si>
  <si>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</si>
  <si>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</si>
  <si>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</si>
  <si>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</si>
  <si>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</si>
  <si>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</si>
  <si>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</si>
  <si>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</si>
  <si>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</si>
  <si>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</si>
  <si>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</si>
  <si>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</si>
  <si>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</si>
  <si>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</si>
  <si>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</si>
  <si>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</si>
  <si>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</si>
  <si>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</si>
  <si>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</si>
  <si>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</si>
  <si>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</si>
  <si>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</si>
  <si>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</si>
  <si>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</si>
  <si>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</si>
  <si>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</si>
  <si>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</si>
  <si>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</si>
  <si>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</si>
  <si>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</si>
  <si>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</si>
  <si>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</si>
  <si>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</si>
  <si>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</si>
  <si>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</si>
  <si>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</si>
  <si>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</si>
  <si>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</si>
  <si>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</si>
  <si>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</si>
  <si>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</si>
  <si>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</si>
  <si>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</si>
  <si>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</si>
  <si>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</si>
  <si>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</si>
  <si>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</si>
  <si>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</si>
  <si>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</si>
  <si>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</si>
  <si>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</si>
  <si>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</si>
  <si>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</si>
  <si>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</si>
  <si>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</si>
  <si>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</si>
  <si>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</si>
  <si>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</si>
  <si>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</si>
  <si>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</si>
  <si>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</si>
  <si>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</si>
  <si>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</si>
  <si>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</si>
  <si>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</si>
  <si>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</si>
  <si>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</si>
  <si>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</si>
  <si>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</si>
  <si>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</si>
  <si>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</si>
  <si>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</si>
  <si>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</si>
  <si>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</si>
  <si>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</si>
  <si>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</si>
  <si>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</si>
  <si>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</si>
  <si>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</si>
  <si>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</si>
  <si>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</si>
  <si>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</si>
  <si>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</si>
  <si>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</si>
  <si>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</si>
  <si>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</si>
  <si>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</si>
  <si>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</si>
  <si>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</si>
  <si>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</si>
  <si>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</si>
  <si>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</si>
  <si>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</si>
  <si>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</si>
  <si>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</si>
  <si>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</si>
  <si>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</si>
  <si>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</si>
  <si>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</si>
  <si>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</si>
  <si>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</si>
  <si>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</si>
  <si>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</si>
  <si>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</si>
  <si>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</si>
  <si>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</si>
  <si>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</si>
  <si>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</si>
  <si>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</si>
  <si>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</si>
  <si>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</si>
  <si>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</si>
  <si>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</si>
  <si>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</si>
  <si>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</si>
  <si>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</si>
  <si>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</si>
  <si>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</si>
  <si>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</si>
  <si>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</si>
  <si>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</si>
  <si>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</si>
  <si>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</si>
  <si>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</si>
  <si>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</si>
  <si>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</si>
  <si>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</si>
  <si>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</si>
  <si>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</si>
  <si>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</si>
  <si>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</si>
  <si>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</si>
  <si>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</si>
  <si>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</si>
  <si>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</si>
  <si>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</si>
  <si>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</si>
  <si>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</si>
  <si>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</si>
  <si>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</si>
  <si>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</si>
  <si>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</si>
  <si>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</si>
  <si>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</si>
  <si>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</si>
  <si>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</si>
  <si>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</si>
  <si>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</si>
  <si>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</si>
  <si>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</si>
  <si>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</si>
  <si>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</si>
  <si>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</si>
  <si>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</si>
  <si>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</si>
  <si>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</si>
  <si>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</si>
  <si>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</si>
  <si>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</si>
  <si>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</si>
  <si>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</si>
  <si>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</si>
  <si>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</si>
  <si>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</si>
  <si>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</si>
  <si>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</si>
  <si>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</si>
  <si>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</si>
  <si>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</si>
  <si>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</si>
  <si>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</si>
  <si>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</si>
  <si>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</si>
  <si>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</si>
  <si>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</si>
  <si>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</si>
  <si>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</si>
  <si>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</si>
  <si>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</si>
  <si>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</si>
  <si>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</si>
  <si>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</si>
  <si>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</si>
  <si>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</si>
  <si>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</si>
  <si>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</si>
  <si>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</si>
  <si>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</si>
  <si>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</si>
  <si>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</si>
  <si>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</si>
  <si>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</si>
  <si>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</si>
  <si>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</si>
  <si>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</si>
  <si>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</si>
  <si>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</si>
  <si>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</si>
  <si>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</si>
  <si>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</si>
  <si>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</si>
  <si>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</si>
  <si>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</si>
  <si>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</si>
  <si>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</si>
  <si>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</si>
  <si>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</si>
  <si>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</si>
  <si>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</si>
  <si>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</si>
  <si>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</si>
  <si>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</si>
  <si>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</si>
  <si>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</si>
  <si>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</si>
  <si>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</si>
  <si>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</si>
  <si>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</si>
  <si>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</si>
  <si>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</si>
  <si>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</si>
  <si>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</si>
  <si>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</si>
  <si>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</si>
  <si>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</si>
  <si>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</si>
  <si>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</si>
  <si>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</si>
  <si>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</si>
  <si>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</si>
  <si>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</si>
  <si>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</si>
  <si>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</si>
  <si>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</si>
  <si>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</si>
  <si>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</si>
  <si>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</si>
  <si>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</si>
  <si>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</si>
  <si>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</si>
  <si>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</si>
  <si>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</si>
  <si>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</si>
  <si>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</si>
  <si>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</si>
  <si>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</si>
  <si>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</si>
  <si>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</si>
  <si>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</si>
  <si>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</si>
  <si>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</si>
  <si>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</si>
  <si>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</si>
  <si>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</si>
  <si>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</si>
  <si>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</si>
  <si>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</si>
  <si>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</si>
  <si>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</si>
  <si>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</si>
  <si>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</si>
  <si>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</si>
  <si>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</si>
  <si>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</si>
  <si>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</si>
  <si>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</si>
  <si>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</si>
  <si>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</si>
  <si>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</si>
  <si>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</si>
  <si>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</si>
  <si>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</si>
  <si>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</si>
  <si>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</si>
  <si>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</si>
  <si>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</si>
  <si>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</si>
  <si>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</si>
  <si>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</si>
  <si>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</si>
  <si>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</si>
  <si>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</si>
  <si>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</si>
  <si>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</si>
  <si>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</si>
  <si>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</si>
  <si>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</si>
  <si>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</si>
  <si>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</si>
  <si>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</si>
  <si>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</si>
  <si>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</si>
  <si>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</si>
  <si>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</si>
  <si>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</si>
  <si>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</si>
  <si>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</si>
  <si>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</si>
  <si>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</si>
  <si>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</si>
  <si>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</si>
  <si>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</si>
  <si>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</si>
  <si>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</si>
  <si>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</si>
  <si>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</si>
  <si>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</si>
  <si>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</si>
  <si>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</si>
  <si>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</si>
  <si>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</si>
  <si>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</si>
  <si>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</si>
  <si>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</si>
  <si>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</si>
  <si>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</si>
  <si>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</si>
  <si>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</si>
  <si>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</si>
  <si>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</si>
  <si>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</si>
  <si>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</si>
  <si>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</si>
  <si>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</si>
  <si>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</si>
  <si>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</si>
  <si>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</si>
  <si>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</si>
  <si>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</si>
  <si>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</si>
  <si>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</si>
  <si>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</si>
  <si>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</si>
  <si>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</si>
  <si>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</si>
  <si>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</si>
  <si>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</si>
  <si>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</si>
  <si>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</si>
  <si>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</si>
  <si>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</si>
  <si>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</si>
  <si>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</si>
  <si>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</si>
  <si>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</si>
  <si>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</si>
  <si>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</si>
  <si>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</si>
  <si>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</si>
  <si>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</si>
  <si>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</si>
  <si>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</si>
  <si>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</si>
  <si>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</si>
  <si>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</si>
  <si>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</si>
  <si>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</si>
  <si>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</si>
  <si>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</si>
  <si>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</si>
  <si>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</si>
  <si>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</si>
  <si>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</si>
  <si>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</si>
  <si>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</si>
  <si>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</si>
  <si>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</si>
  <si>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</si>
  <si>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</si>
  <si>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</si>
  <si>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</si>
  <si>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</si>
  <si>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</si>
  <si>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</si>
  <si>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</si>
  <si>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</si>
  <si>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</si>
  <si>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</si>
  <si>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</si>
  <si>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</si>
  <si>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</si>
  <si>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</si>
  <si>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</si>
  <si>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</si>
  <si>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</si>
  <si>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</si>
  <si>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</si>
  <si>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</si>
  <si>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</si>
  <si>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</si>
  <si>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</si>
  <si>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</si>
  <si>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</si>
  <si>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</si>
  <si>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</si>
  <si>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</si>
  <si>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</si>
  <si>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</si>
  <si>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</si>
  <si>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</si>
  <si>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</si>
  <si>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</si>
  <si>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</si>
  <si>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</si>
  <si>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</si>
  <si>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</si>
  <si>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</si>
  <si>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</si>
  <si>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</si>
  <si>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</si>
  <si>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</si>
  <si>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</si>
  <si>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</si>
  <si>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</si>
  <si>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</si>
  <si>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</si>
  <si>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</si>
  <si>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</si>
  <si>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</si>
  <si>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</si>
  <si>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</si>
  <si>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</si>
  <si>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</si>
  <si>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</si>
  <si>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</si>
  <si>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</si>
  <si>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</si>
  <si>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</si>
  <si>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</si>
  <si>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</si>
  <si>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</si>
  <si>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</si>
  <si>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</si>
  <si>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</si>
  <si>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</si>
  <si>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</si>
  <si>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</si>
  <si>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</si>
  <si>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</si>
  <si>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</si>
  <si>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</si>
  <si>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</si>
  <si>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</si>
  <si>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</si>
  <si>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</si>
  <si>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</si>
  <si>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</si>
  <si>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</si>
  <si>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</si>
  <si>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</si>
  <si>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</si>
  <si>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</si>
  <si>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</si>
  <si>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</si>
  <si>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</si>
  <si>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</si>
  <si>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</si>
  <si>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</si>
  <si>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</si>
  <si>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</si>
  <si>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</si>
  <si>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</si>
  <si>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</si>
  <si>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</si>
  <si>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</si>
  <si>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</si>
  <si>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</si>
  <si>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</si>
  <si>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</si>
  <si>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</si>
  <si>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</si>
  <si>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</si>
  <si>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</si>
  <si>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</si>
  <si>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</si>
  <si>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</si>
  <si>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</si>
  <si>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</si>
  <si>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</si>
  <si>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</si>
  <si>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</si>
  <si>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</si>
  <si>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</si>
  <si>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</si>
  <si>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</si>
  <si>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</si>
  <si>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</si>
  <si>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</si>
  <si>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</si>
  <si>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</si>
  <si>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</si>
  <si>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</si>
  <si>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</si>
  <si>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</si>
  <si>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</si>
  <si>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</si>
  <si>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</si>
  <si>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</si>
  <si>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</si>
  <si>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</si>
  <si>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</si>
  <si>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</si>
  <si>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</si>
  <si>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</si>
  <si>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</si>
  <si>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</si>
  <si>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</si>
  <si>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</si>
  <si>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</si>
  <si>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</si>
  <si>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</si>
  <si>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</si>
  <si>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</si>
  <si>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</si>
  <si>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</si>
  <si>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</si>
  <si>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</si>
  <si>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</si>
  <si>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</si>
  <si>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</si>
  <si>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</si>
  <si>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</si>
  <si>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</si>
  <si>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</si>
  <si>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</si>
  <si>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</si>
  <si>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</si>
  <si>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</si>
  <si>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</si>
  <si>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</si>
  <si>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</si>
  <si>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</si>
  <si>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</si>
  <si>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</si>
  <si>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</si>
  <si>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</si>
  <si>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</si>
  <si>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</si>
  <si>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</si>
  <si>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</si>
  <si>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</si>
  <si>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</si>
  <si>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</si>
  <si>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</si>
  <si>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</si>
  <si>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</si>
  <si>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</si>
  <si>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</si>
  <si>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</si>
  <si>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</si>
  <si>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</si>
  <si>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</si>
  <si>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</si>
  <si>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</si>
  <si>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</si>
  <si>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</si>
  <si>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</si>
  <si>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</si>
  <si>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</si>
  <si>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</si>
  <si>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</si>
  <si>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</si>
  <si>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</si>
  <si>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</si>
  <si>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</si>
  <si>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</si>
  <si>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</si>
  <si>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</si>
  <si>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</si>
  <si>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</si>
  <si>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</si>
  <si>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</si>
  <si>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</si>
  <si>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</si>
  <si>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</si>
  <si>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</si>
  <si>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</si>
  <si>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</si>
  <si>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</si>
  <si>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</si>
  <si>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</si>
  <si>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</si>
  <si>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</si>
  <si>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</si>
  <si>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</si>
  <si>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</si>
  <si>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</si>
  <si>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</si>
  <si>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</si>
  <si>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</si>
  <si>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</si>
  <si>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</si>
  <si>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</si>
  <si>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</si>
  <si>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</si>
  <si>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</si>
  <si>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</si>
  <si>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</si>
  <si>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</si>
  <si>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</si>
  <si>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</si>
  <si>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</si>
  <si>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</si>
  <si>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</si>
  <si>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</si>
  <si>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</si>
  <si>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</si>
  <si>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</si>
  <si>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</si>
  <si>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</si>
  <si>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</si>
  <si>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</si>
  <si>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</si>
  <si>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</si>
  <si>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</si>
  <si>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</si>
  <si>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</si>
  <si>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</si>
  <si>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</si>
  <si>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</si>
  <si>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</si>
  <si>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</si>
  <si>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</si>
  <si>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</si>
  <si>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</si>
  <si>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</si>
  <si>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</si>
  <si>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</si>
  <si>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</si>
  <si>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</si>
  <si>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</si>
  <si>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</si>
  <si>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</si>
  <si>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</si>
  <si>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</si>
  <si>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</si>
  <si>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</si>
  <si>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</si>
  <si>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</si>
  <si>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</si>
  <si>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</si>
  <si>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</si>
  <si>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</si>
  <si>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</si>
  <si>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</si>
  <si>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</si>
  <si>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</si>
  <si>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</si>
  <si>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</si>
  <si>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</si>
  <si>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</si>
  <si>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</si>
  <si>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</si>
  <si>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</si>
  <si>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</si>
  <si>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</si>
  <si>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</si>
  <si>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</si>
  <si>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</si>
  <si>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</si>
  <si>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</si>
  <si>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</si>
  <si>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</si>
  <si>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</si>
  <si>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</si>
  <si>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</si>
  <si>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</si>
  <si>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</si>
  <si>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</si>
  <si>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</si>
  <si>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</si>
  <si>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</si>
  <si>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</si>
  <si>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</si>
  <si>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</si>
  <si>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</si>
  <si>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</si>
  <si>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</si>
  <si>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</si>
  <si>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</si>
  <si>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</si>
  <si>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</si>
  <si>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</si>
  <si>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</si>
  <si>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</si>
  <si>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</si>
  <si>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</si>
  <si>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</si>
  <si>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</si>
  <si>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</si>
  <si>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</si>
  <si>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</si>
  <si>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</si>
  <si>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</si>
  <si>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</si>
  <si>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</si>
  <si>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</si>
  <si>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</si>
  <si>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</si>
  <si>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</si>
  <si>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</si>
  <si>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</si>
  <si>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</si>
  <si>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</si>
  <si>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</si>
  <si>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</si>
  <si>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</si>
  <si>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</si>
  <si>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</si>
  <si>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</si>
  <si>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</si>
  <si>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</si>
  <si>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</si>
  <si>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</si>
  <si>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</si>
  <si>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</si>
  <si>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</si>
  <si>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</si>
  <si>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</si>
  <si>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</si>
  <si>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</si>
  <si>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</si>
  <si>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</si>
  <si>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</si>
  <si>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</si>
  <si>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</si>
  <si>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</si>
  <si>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</si>
  <si>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</si>
  <si>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</si>
  <si>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</si>
  <si>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</si>
  <si>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</si>
  <si>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</si>
  <si>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</si>
  <si>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</si>
  <si>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</si>
  <si>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</si>
  <si>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</si>
  <si>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</si>
  <si>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</si>
  <si>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</si>
  <si>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</si>
  <si>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</si>
  <si>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</si>
  <si>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</si>
  <si>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</si>
  <si>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</si>
  <si>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</si>
  <si>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</si>
  <si>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</si>
  <si>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</si>
  <si>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</si>
  <si>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</si>
  <si>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</si>
  <si>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</si>
  <si>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</si>
  <si>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</si>
  <si>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</si>
  <si>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</si>
  <si>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</si>
  <si>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</si>
  <si>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</si>
  <si>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</si>
  <si>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</si>
  <si>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</si>
  <si>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</si>
  <si>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</si>
  <si>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</si>
  <si>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</si>
  <si>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</si>
  <si>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</si>
  <si>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</si>
  <si>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</si>
  <si>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</si>
  <si>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</si>
  <si>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</si>
  <si>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</si>
  <si>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</si>
  <si>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</si>
  <si>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</si>
  <si>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</si>
  <si>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</si>
  <si>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</si>
  <si>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</si>
  <si>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</si>
  <si>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</si>
  <si>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</si>
  <si>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</si>
  <si>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</si>
  <si>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</si>
  <si>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</si>
  <si>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</si>
  <si>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</si>
  <si>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</si>
  <si>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</si>
  <si>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</si>
  <si>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</si>
  <si>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</si>
  <si>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</si>
  <si>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</si>
  <si>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</si>
  <si>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</si>
  <si>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</si>
  <si>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</si>
  <si>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</si>
  <si>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</si>
  <si>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</si>
  <si>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</si>
  <si>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</si>
  <si>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</si>
  <si>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</si>
  <si>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</si>
  <si>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</si>
  <si>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</si>
  <si>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</si>
  <si>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</si>
  <si>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</si>
  <si>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</si>
  <si>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</si>
  <si>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</si>
  <si>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</si>
  <si>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</si>
  <si>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</si>
  <si>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</si>
  <si>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</si>
  <si>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</si>
  <si>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</si>
  <si>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</si>
  <si>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</si>
  <si>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</si>
  <si>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</si>
  <si>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</si>
  <si>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</si>
  <si>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</si>
  <si>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</si>
  <si>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</si>
  <si>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</si>
  <si>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</si>
  <si>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</si>
  <si>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</si>
  <si>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</si>
  <si>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</si>
  <si>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</si>
  <si>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</si>
  <si>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</si>
  <si>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</si>
  <si>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</si>
  <si>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</si>
  <si>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</si>
  <si>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</si>
  <si>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</si>
  <si>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</si>
  <si>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</si>
  <si>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</si>
  <si>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</si>
  <si>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</si>
  <si>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</si>
  <si>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</si>
  <si>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</si>
  <si>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</si>
  <si>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</si>
  <si>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</si>
  <si>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</si>
  <si>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</si>
  <si>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</si>
  <si>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</si>
  <si>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</si>
  <si>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</si>
  <si>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</si>
  <si>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</si>
  <si>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</si>
  <si>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</si>
  <si>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</si>
  <si>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</si>
  <si>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</si>
  <si>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</si>
  <si>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</si>
  <si>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</si>
  <si>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</si>
  <si>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</si>
  <si>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</si>
  <si>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</si>
  <si>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</si>
  <si>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</si>
  <si>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</si>
  <si>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</si>
  <si>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</si>
  <si>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</si>
  <si>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</si>
  <si>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</si>
  <si>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</si>
  <si>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</si>
  <si>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</si>
  <si>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</si>
  <si>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</si>
  <si>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</si>
  <si>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</si>
  <si>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</si>
  <si>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</si>
  <si>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</si>
  <si>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</si>
  <si>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</si>
  <si>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</si>
  <si>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</si>
  <si>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</si>
  <si>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</si>
  <si>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</si>
  <si>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</si>
  <si>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</si>
  <si>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</si>
  <si>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</si>
  <si>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</si>
  <si>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</si>
  <si>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</si>
  <si>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</si>
  <si>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</si>
  <si>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</si>
  <si>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</si>
  <si>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</si>
  <si>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</si>
  <si>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</si>
  <si>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</si>
  <si>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</si>
  <si>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</si>
  <si>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</si>
  <si>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</si>
  <si>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</si>
  <si>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</si>
  <si>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</si>
  <si>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</si>
  <si>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</si>
  <si>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</si>
  <si>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</si>
  <si>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</si>
  <si>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</si>
  <si>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</si>
  <si>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</si>
  <si>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</si>
  <si>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</si>
  <si>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</si>
  <si>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</si>
  <si>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</si>
  <si>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</si>
  <si>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</si>
  <si>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</si>
  <si>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</si>
  <si>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</si>
  <si>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</si>
  <si>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</si>
  <si>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</si>
  <si>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</si>
  <si>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</si>
  <si>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</si>
  <si>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</si>
  <si>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</si>
  <si>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</si>
  <si>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</si>
  <si>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</si>
  <si>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</si>
  <si>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</si>
  <si>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</si>
  <si>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</si>
  <si>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</si>
  <si>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</si>
  <si>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</si>
  <si>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</si>
  <si>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</si>
  <si>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</si>
  <si>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</si>
  <si>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</si>
  <si>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</si>
  <si>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</si>
  <si>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</si>
  <si>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</si>
  <si>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</si>
  <si>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</si>
  <si>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</si>
  <si>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</si>
  <si>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</si>
  <si>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</si>
  <si>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</si>
  <si>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</si>
  <si>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</si>
  <si>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</si>
  <si>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</si>
  <si>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</si>
  <si>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</si>
  <si>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</si>
  <si>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</si>
  <si>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</si>
  <si>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</si>
  <si>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</si>
  <si>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</si>
  <si>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</si>
  <si>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</si>
  <si>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</si>
  <si>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</si>
  <si>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</si>
  <si>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</si>
  <si>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</si>
  <si>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</si>
  <si>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</si>
  <si>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</si>
  <si>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</si>
  <si>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</si>
  <si>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</si>
  <si>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</si>
  <si>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</si>
  <si>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</si>
  <si>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</si>
  <si>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</si>
  <si>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</si>
  <si>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</si>
  <si>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</si>
  <si>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</si>
  <si>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</si>
  <si>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</si>
  <si>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</si>
  <si>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</si>
  <si>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</si>
  <si>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</si>
  <si>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</si>
  <si>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</si>
  <si>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</si>
  <si>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</si>
  <si>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</si>
  <si>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</si>
  <si>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</si>
  <si>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</si>
  <si>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</si>
  <si>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</si>
  <si>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</si>
  <si>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</si>
  <si>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</si>
  <si>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</si>
  <si>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</si>
  <si>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</si>
  <si>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</si>
  <si>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</si>
  <si>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</si>
  <si>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</si>
  <si>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</si>
  <si>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</si>
  <si>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</si>
  <si>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</si>
  <si>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</si>
  <si>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</si>
  <si>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</si>
  <si>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</si>
  <si>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</si>
  <si>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</si>
  <si>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</si>
  <si>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</si>
  <si>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</si>
  <si>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</si>
  <si>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</si>
  <si>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</si>
  <si>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</si>
  <si>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</si>
  <si>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</si>
  <si>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</si>
  <si>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</si>
  <si>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</si>
  <si>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</si>
  <si>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</si>
  <si>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</si>
  <si>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</si>
  <si>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</si>
  <si>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</si>
  <si>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</si>
  <si>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</si>
  <si>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</si>
  <si>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</si>
  <si>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</si>
  <si>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</si>
  <si>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</si>
  <si>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</si>
  <si>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</si>
  <si>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</si>
  <si>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</si>
  <si>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</si>
  <si>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</si>
  <si>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</si>
  <si>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</si>
  <si>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</si>
  <si>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</si>
  <si>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</si>
  <si>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</si>
  <si>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</si>
  <si>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</si>
  <si>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</si>
  <si>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</si>
  <si>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</si>
  <si>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</si>
  <si>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</si>
  <si>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</si>
  <si>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</si>
  <si>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</si>
  <si>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</si>
  <si>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</si>
  <si>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</si>
  <si>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</si>
  <si>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</si>
  <si>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</si>
  <si>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</si>
  <si>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</si>
  <si>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</si>
  <si>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</si>
  <si>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</si>
  <si>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</si>
  <si>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</si>
  <si>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</si>
  <si>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</si>
  <si>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</si>
  <si>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</si>
  <si>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</si>
  <si>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</si>
  <si>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</si>
  <si>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</si>
  <si>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</si>
  <si>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</si>
  <si>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</si>
  <si>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</si>
  <si>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</si>
  <si>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</si>
  <si>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</si>
  <si>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</si>
  <si>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</si>
  <si>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</si>
  <si>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</si>
  <si>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</si>
  <si>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</si>
  <si>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</si>
  <si>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</si>
  <si>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</si>
  <si>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</si>
  <si>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</si>
  <si>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</si>
  <si>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</si>
  <si>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</si>
  <si>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</si>
  <si>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</si>
  <si>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</si>
  <si>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</si>
  <si>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</si>
  <si>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</si>
  <si>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</si>
  <si>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</si>
  <si>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</si>
  <si>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</si>
  <si>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</si>
  <si>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</si>
  <si>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</si>
  <si>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</si>
  <si>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</si>
  <si>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</si>
  <si>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</si>
  <si>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</si>
  <si>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</si>
  <si>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</si>
  <si>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</si>
  <si>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</si>
  <si>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</si>
  <si>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</si>
  <si>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</si>
  <si>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</si>
  <si>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</si>
  <si>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</si>
  <si>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</si>
  <si>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</si>
  <si>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</si>
  <si>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</si>
  <si>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</si>
  <si>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</si>
  <si>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</si>
  <si>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</si>
  <si>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</si>
  <si>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</si>
  <si>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</si>
  <si>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</si>
  <si>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</si>
  <si>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</si>
  <si>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</si>
  <si>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</si>
  <si>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</si>
  <si>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</si>
  <si>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</si>
  <si>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</si>
  <si>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</si>
  <si>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</si>
  <si>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</si>
  <si>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</si>
  <si>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</si>
  <si>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</si>
  <si>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</si>
  <si>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</si>
  <si>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</si>
  <si>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</si>
  <si>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</si>
  <si>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</si>
  <si>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</si>
  <si>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</si>
  <si>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</si>
  <si>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</si>
  <si>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</si>
  <si>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</si>
  <si>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</si>
  <si>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</si>
  <si>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</si>
  <si>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</si>
  <si>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</si>
  <si>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</si>
  <si>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</si>
  <si>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</si>
  <si>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</si>
  <si>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</si>
  <si>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</si>
  <si>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</si>
  <si>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</si>
  <si>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</si>
  <si>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</si>
  <si>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</si>
  <si>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</si>
  <si>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</si>
  <si>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</si>
  <si>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</si>
  <si>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</si>
  <si>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</si>
  <si>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</si>
  <si>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</si>
  <si>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</si>
  <si>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</si>
  <si>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</si>
  <si>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</si>
  <si>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</si>
  <si>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</si>
  <si>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</si>
  <si>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</si>
  <si>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</si>
  <si>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</si>
  <si>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</si>
  <si>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</si>
  <si>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</si>
  <si>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</si>
  <si>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</si>
  <si>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</si>
  <si>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</si>
  <si>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</si>
  <si>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</si>
  <si>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</si>
  <si>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</si>
  <si>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</si>
  <si>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</si>
  <si>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</si>
  <si>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</si>
  <si>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</si>
  <si>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</si>
  <si>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</si>
  <si>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</si>
  <si>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</si>
  <si>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</si>
  <si>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</si>
  <si>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</si>
  <si>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</si>
  <si>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</si>
  <si>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</si>
  <si>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</si>
  <si>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</si>
  <si>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</si>
  <si>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</si>
  <si>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</si>
  <si>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</si>
  <si>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</si>
  <si>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</si>
  <si>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</si>
  <si>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</si>
  <si>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</si>
  <si>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</si>
  <si>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</si>
  <si>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</si>
  <si>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</si>
  <si>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</si>
  <si>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</si>
  <si>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</si>
  <si>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</si>
  <si>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</si>
  <si>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</si>
  <si>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</si>
  <si>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</si>
  <si>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</si>
  <si>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</si>
  <si>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</si>
  <si>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</si>
  <si>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</si>
  <si>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</si>
  <si>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</si>
  <si>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</si>
  <si>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</si>
  <si>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</si>
  <si>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</si>
  <si>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</si>
  <si>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</si>
  <si>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</si>
  <si>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</si>
  <si>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</si>
  <si>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</si>
  <si>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</si>
  <si>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</si>
  <si>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</si>
  <si>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</si>
  <si>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</si>
  <si>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</si>
  <si>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</si>
  <si>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</si>
  <si>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</si>
  <si>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</si>
  <si>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</si>
  <si>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</si>
  <si>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</si>
  <si>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</si>
  <si>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</si>
  <si>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</si>
  <si>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</si>
  <si>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</si>
  <si>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</si>
  <si>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</si>
  <si>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</si>
  <si>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</si>
  <si>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</si>
  <si>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</si>
  <si>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</si>
  <si>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</si>
  <si>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</si>
  <si>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</si>
  <si>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</si>
  <si>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</si>
  <si>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</si>
  <si>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</si>
  <si>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</si>
  <si>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</si>
  <si>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</si>
  <si>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</si>
  <si>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</si>
  <si>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</si>
  <si>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</si>
  <si>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</si>
  <si>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</si>
  <si>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</si>
  <si>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</si>
  <si>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</si>
  <si>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</si>
  <si>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</si>
  <si>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</si>
  <si>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</si>
  <si>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</si>
  <si>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</si>
  <si>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</si>
  <si>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</si>
  <si>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</si>
  <si>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</si>
  <si>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</si>
  <si>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</si>
  <si>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</si>
  <si>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</si>
  <si>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</si>
  <si>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</si>
  <si>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</si>
  <si>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</si>
  <si>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</si>
  <si>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</si>
  <si>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</si>
  <si>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</si>
  <si>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</si>
  <si>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</si>
  <si>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</si>
  <si>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</si>
  <si>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</si>
  <si>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</si>
  <si>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</si>
  <si>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</si>
  <si>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</si>
  <si>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</si>
  <si>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</si>
  <si>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</si>
  <si>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</si>
  <si>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</si>
  <si>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</si>
  <si>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</si>
  <si>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</si>
  <si>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</si>
  <si>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</si>
  <si>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</si>
  <si>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</si>
  <si>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</si>
  <si>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</si>
  <si>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</si>
  <si>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</si>
  <si>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</si>
  <si>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</si>
  <si>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</si>
  <si>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</si>
  <si>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</si>
  <si>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</si>
  <si>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</si>
  <si>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</si>
  <si>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</si>
  <si>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</si>
  <si>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</si>
  <si>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</si>
  <si>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</si>
  <si>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</si>
  <si>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</si>
  <si>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</si>
  <si>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</si>
  <si>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</si>
  <si>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</si>
  <si>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</si>
  <si>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</si>
  <si>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</si>
  <si>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</si>
  <si>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</si>
  <si>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</si>
  <si>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</si>
  <si>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</si>
  <si>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</si>
  <si>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</si>
  <si>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</si>
  <si>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</si>
  <si>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</si>
  <si>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</si>
  <si>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</si>
  <si>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</si>
  <si>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</si>
  <si>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</si>
  <si>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</si>
  <si>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</si>
  <si>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</si>
  <si>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</si>
  <si>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</si>
  <si>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</si>
  <si>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</si>
  <si>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</si>
  <si>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</si>
  <si>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</si>
  <si>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</si>
  <si>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</si>
  <si>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</si>
  <si>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</si>
  <si>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</si>
  <si>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</si>
  <si>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</si>
  <si>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</si>
  <si>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</si>
  <si>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</si>
  <si>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</si>
  <si>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</si>
  <si>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</si>
  <si>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</si>
  <si>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</si>
  <si>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</si>
  <si>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</si>
  <si>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</si>
  <si>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</si>
  <si>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</si>
  <si>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</si>
  <si>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</si>
  <si>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</si>
  <si>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</si>
  <si>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</si>
  <si>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</si>
  <si>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</si>
  <si>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</si>
  <si>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</si>
  <si>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</si>
  <si>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</si>
  <si>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</si>
  <si>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</si>
  <si>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</si>
  <si>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</si>
  <si>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</si>
  <si>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</si>
  <si>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</si>
  <si>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</si>
  <si>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</si>
  <si>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</si>
  <si>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</si>
  <si>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</si>
  <si>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</si>
  <si>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</si>
  <si>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</si>
  <si>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</si>
  <si>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</si>
  <si>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</si>
  <si>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</si>
  <si>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</si>
  <si>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</si>
  <si>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</si>
  <si>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</si>
  <si>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</si>
  <si>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</si>
  <si>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</si>
  <si>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</si>
  <si>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</si>
  <si>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</si>
  <si>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</si>
  <si>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</si>
  <si>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</si>
  <si>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</si>
  <si>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</si>
  <si>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</si>
  <si>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</si>
  <si>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</si>
  <si>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</si>
  <si>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</si>
  <si>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</si>
  <si>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</si>
  <si>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</si>
  <si>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</si>
  <si>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</si>
  <si>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</si>
  <si>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</si>
  <si>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</si>
  <si>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</si>
  <si>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</si>
  <si>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</si>
  <si>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</si>
  <si>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</si>
  <si>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</si>
  <si>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</si>
  <si>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</si>
  <si>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</si>
  <si>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</si>
  <si>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</si>
  <si>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</si>
  <si>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</si>
  <si>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</si>
  <si>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</si>
  <si>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</si>
  <si>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</si>
  <si>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</si>
  <si>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</si>
  <si>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</si>
  <si>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</si>
  <si>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</si>
  <si>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</si>
  <si>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</si>
  <si>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</si>
  <si>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</si>
  <si>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</si>
  <si>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</si>
  <si>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</si>
  <si>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</si>
  <si>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</si>
  <si>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</si>
  <si>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</si>
  <si>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</si>
  <si>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</si>
  <si>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</si>
  <si>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</si>
  <si>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</si>
  <si>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</si>
  <si>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</si>
  <si>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</si>
  <si>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</si>
  <si>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</si>
  <si>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</si>
  <si>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</si>
  <si>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</si>
  <si>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</si>
  <si>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</si>
  <si>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</si>
  <si>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</si>
  <si>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</si>
  <si>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</si>
  <si>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</si>
  <si>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</si>
  <si>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</si>
  <si>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</si>
  <si>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</si>
  <si>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</si>
  <si>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</si>
  <si>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</si>
  <si>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</si>
  <si>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</si>
  <si>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</si>
  <si>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</si>
  <si>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</si>
  <si>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</si>
  <si>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</si>
  <si>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</si>
  <si>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</si>
  <si>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</si>
  <si>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</si>
  <si>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</si>
  <si>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</si>
  <si>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</si>
  <si>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</si>
  <si>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</si>
  <si>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</si>
  <si>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</si>
  <si>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</si>
  <si>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</si>
  <si>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</si>
  <si>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</si>
  <si>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</si>
  <si>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</si>
  <si>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</si>
  <si>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</si>
  <si>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</si>
  <si>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</si>
  <si>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</si>
  <si>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</si>
  <si>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</si>
  <si>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</si>
  <si>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</si>
  <si>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</si>
  <si>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</si>
  <si>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</si>
  <si>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</si>
  <si>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</si>
  <si>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</si>
  <si>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</si>
  <si>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</si>
  <si>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</si>
  <si>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</si>
  <si>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</si>
  <si>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</si>
  <si>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</si>
  <si>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</si>
  <si>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</si>
  <si>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</si>
  <si>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</si>
  <si>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</si>
  <si>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</si>
  <si>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</si>
  <si>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</si>
  <si>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</si>
  <si>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</si>
  <si>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</si>
  <si>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</si>
  <si>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</si>
  <si>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</si>
  <si>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</si>
  <si>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</si>
  <si>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</si>
  <si>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</si>
  <si>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</si>
  <si>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</si>
  <si>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</si>
  <si>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</si>
  <si>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</si>
  <si>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</si>
  <si>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</si>
  <si>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</si>
  <si>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</si>
  <si>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</si>
  <si>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</si>
  <si>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</si>
  <si>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</si>
  <si>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</si>
  <si>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</si>
  <si>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</si>
  <si>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</si>
  <si>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</si>
  <si>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</si>
  <si>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</si>
  <si>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</si>
  <si>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</si>
  <si>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</si>
  <si>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</si>
  <si>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</si>
  <si>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</si>
  <si>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</si>
  <si>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</si>
  <si>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</si>
  <si>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</si>
  <si>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</si>
  <si>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</si>
  <si>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</si>
  <si>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</si>
  <si>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</si>
  <si>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</si>
  <si>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</si>
  <si>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</si>
  <si>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</si>
  <si>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</si>
  <si>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</si>
  <si>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</si>
  <si>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</si>
  <si>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</si>
  <si>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</si>
  <si>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</si>
  <si>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</si>
  <si>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</si>
  <si>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</si>
  <si>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</si>
  <si>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</si>
  <si>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</si>
  <si>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</si>
  <si>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</si>
  <si>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</si>
  <si>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</si>
  <si>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</si>
  <si>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</si>
  <si>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</si>
  <si>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</si>
  <si>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</si>
  <si>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</si>
  <si>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</si>
  <si>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</si>
  <si>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</si>
  <si>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</si>
  <si>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</si>
  <si>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</si>
  <si>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</si>
  <si>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</si>
  <si>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</si>
  <si>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</si>
  <si>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</si>
  <si>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</si>
  <si>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</si>
  <si>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</si>
  <si>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</si>
  <si>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</si>
  <si>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</si>
  <si>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</si>
  <si>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</si>
  <si>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</si>
  <si>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</si>
  <si>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</si>
  <si>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</si>
  <si>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</si>
  <si>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</si>
  <si>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</si>
  <si>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</si>
  <si>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</si>
  <si>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</si>
  <si>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</si>
  <si>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</si>
  <si>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</si>
  <si>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</si>
  <si>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</si>
  <si>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</si>
  <si>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</si>
  <si>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</si>
  <si>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</si>
  <si>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</si>
  <si>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</si>
  <si>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</si>
  <si>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</si>
  <si>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</si>
  <si>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</si>
  <si>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</si>
  <si>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</si>
  <si>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</si>
  <si>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</si>
  <si>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</si>
  <si>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</si>
  <si>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</si>
  <si>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</si>
  <si>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</si>
  <si>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</si>
  <si>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</si>
  <si>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</si>
  <si>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</si>
  <si>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</si>
  <si>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</si>
  <si>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</si>
  <si>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</si>
  <si>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</si>
  <si>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</si>
  <si>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</si>
  <si>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</si>
  <si>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</si>
  <si>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</si>
  <si>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</si>
  <si>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</si>
  <si>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</si>
  <si>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</si>
  <si>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</si>
  <si>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</si>
  <si>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</si>
  <si>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</si>
  <si>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</si>
  <si>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</si>
  <si>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</si>
  <si>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</si>
  <si>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</si>
  <si>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</si>
  <si>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</si>
  <si>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</si>
  <si>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</si>
  <si>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</si>
  <si>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</si>
  <si>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</si>
  <si>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</si>
  <si>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</si>
  <si>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</si>
  <si>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</si>
  <si>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</si>
  <si>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</si>
  <si>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</si>
  <si>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</si>
  <si>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</si>
  <si>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</si>
  <si>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</si>
  <si>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</si>
  <si>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</si>
  <si>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</si>
  <si>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</si>
  <si>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</si>
  <si>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</si>
  <si>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</si>
  <si>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</si>
  <si>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</si>
  <si>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</si>
  <si>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</si>
  <si>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</si>
  <si>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</si>
  <si>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</si>
  <si>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</si>
  <si>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</si>
  <si>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</si>
  <si>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</si>
  <si>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</si>
  <si>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</si>
  <si>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</si>
  <si>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</si>
  <si>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</si>
  <si>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</si>
  <si>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</si>
  <si>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</si>
  <si>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</si>
  <si>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</si>
  <si>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</si>
  <si>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</si>
  <si>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</si>
  <si>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</si>
  <si>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</si>
  <si>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</si>
  <si>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</si>
  <si>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</si>
  <si>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</si>
  <si>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</si>
  <si>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</si>
  <si>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</si>
  <si>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</si>
  <si>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</si>
  <si>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</si>
  <si>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</si>
  <si>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</si>
  <si>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</si>
  <si>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</si>
  <si>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</si>
  <si>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</si>
  <si>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</si>
  <si>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</si>
  <si>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</si>
  <si>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</si>
  <si>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</si>
  <si>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</si>
  <si>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</si>
  <si>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</si>
  <si>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</si>
  <si>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</si>
  <si>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</si>
  <si>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</si>
  <si>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</si>
  <si>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</si>
  <si>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</si>
  <si>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</si>
  <si>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</si>
  <si>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</si>
  <si>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</si>
  <si>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</si>
  <si>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</si>
  <si>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</si>
  <si>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</si>
  <si>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</si>
  <si>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</si>
  <si>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</si>
  <si>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</si>
  <si>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</si>
  <si>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</si>
  <si>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</si>
  <si>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</si>
  <si>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</si>
  <si>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</si>
  <si>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</si>
  <si>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</si>
  <si>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</si>
  <si>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</si>
  <si>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</si>
  <si>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</si>
  <si>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</si>
  <si>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</si>
  <si>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</si>
  <si>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</si>
  <si>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</si>
  <si>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</si>
  <si>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</si>
  <si>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</si>
  <si>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</si>
  <si>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</si>
  <si>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</si>
  <si>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</si>
  <si>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</si>
  <si>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</si>
  <si>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</si>
  <si>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</si>
  <si>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</si>
  <si>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</si>
  <si>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</si>
  <si>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</si>
  <si>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</si>
  <si>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</si>
  <si>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</si>
  <si>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</si>
  <si>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</si>
  <si>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</si>
  <si>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</si>
  <si>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</si>
  <si>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</si>
  <si>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</si>
  <si>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</si>
  <si>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</si>
  <si>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</si>
  <si>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</si>
  <si>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</si>
  <si>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</si>
  <si>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</si>
  <si>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</si>
  <si>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</si>
  <si>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</si>
  <si>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</si>
  <si>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</si>
  <si>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</si>
  <si>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</si>
  <si>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</si>
  <si>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</si>
  <si>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</si>
  <si>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</si>
  <si>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</si>
  <si>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</si>
  <si>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</si>
  <si>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</si>
  <si>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</si>
  <si>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</si>
  <si>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</si>
  <si>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</si>
  <si>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</si>
  <si>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</si>
  <si>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</si>
  <si>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</si>
  <si>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</si>
  <si>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</si>
  <si>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</si>
  <si>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</si>
  <si>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</si>
  <si>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</si>
  <si>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</si>
  <si>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</si>
  <si>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</si>
  <si>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</si>
  <si>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</si>
  <si>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</si>
  <si>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</si>
  <si>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</si>
  <si>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</si>
  <si>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</si>
  <si>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</si>
  <si>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</si>
  <si>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</si>
  <si>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</si>
  <si>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</si>
  <si>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</si>
  <si>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</si>
  <si>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</si>
  <si>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</si>
  <si>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</si>
  <si>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</si>
  <si>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</si>
  <si>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</si>
  <si>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</si>
  <si>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</si>
  <si>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</si>
  <si>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</si>
  <si>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</si>
  <si>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</si>
  <si>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</si>
  <si>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</si>
  <si>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</si>
  <si>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</si>
  <si>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</si>
  <si>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</si>
  <si>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</si>
  <si>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</si>
  <si>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</si>
  <si>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</si>
  <si>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</si>
  <si>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</si>
  <si>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</si>
  <si>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</si>
  <si>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</si>
  <si>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</si>
  <si>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</si>
  <si>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</si>
  <si>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</si>
  <si>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</si>
  <si>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</si>
  <si>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</si>
  <si>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</si>
  <si>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</si>
  <si>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</si>
  <si>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</si>
  <si>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</si>
  <si>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</si>
  <si>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</si>
  <si>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</si>
  <si>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</si>
  <si>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</si>
  <si>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</si>
  <si>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</si>
  <si>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</si>
  <si>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</si>
  <si>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</si>
  <si>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</si>
  <si>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</si>
  <si>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</si>
  <si>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</si>
  <si>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</si>
  <si>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</si>
  <si>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</si>
  <si>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</si>
  <si>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</si>
  <si>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</si>
  <si>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</si>
  <si>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</si>
  <si>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</si>
  <si>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</si>
  <si>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</si>
  <si>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</si>
  <si>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</si>
  <si>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</si>
  <si>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</si>
  <si>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</si>
  <si>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</si>
  <si>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</si>
  <si>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</si>
  <si>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</si>
  <si>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</si>
  <si>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</si>
  <si>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</si>
  <si>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</si>
  <si>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</si>
  <si>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</si>
  <si>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</si>
  <si>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</si>
  <si>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</si>
  <si>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</si>
  <si>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</si>
  <si>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</si>
  <si>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</si>
  <si>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</si>
  <si>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</si>
  <si>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</si>
  <si>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</si>
  <si>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</si>
  <si>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</si>
  <si>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</si>
  <si>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</si>
  <si>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</si>
  <si>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</si>
  <si>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</si>
  <si>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</si>
  <si>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</si>
  <si>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</si>
  <si>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</si>
  <si>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</si>
  <si>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</si>
  <si>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</si>
  <si>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</si>
  <si>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</si>
  <si>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</si>
  <si>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</si>
  <si>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</si>
  <si>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</si>
  <si>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</si>
  <si>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</si>
  <si>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</si>
  <si>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</si>
  <si>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</si>
  <si>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</si>
  <si>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</si>
  <si>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</si>
  <si>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</si>
  <si>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</si>
  <si>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</si>
  <si>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</si>
  <si>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</si>
  <si>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</si>
  <si>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</si>
  <si>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</si>
  <si>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</si>
  <si>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</si>
  <si>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</si>
  <si>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</si>
  <si>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</si>
  <si>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</si>
  <si>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</si>
  <si>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</si>
  <si>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</si>
  <si>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</si>
  <si>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</si>
  <si>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</si>
  <si>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</si>
  <si>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</si>
  <si>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</si>
  <si>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</si>
  <si>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</si>
  <si>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</si>
  <si>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</si>
  <si>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</si>
  <si>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</si>
  <si>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</si>
  <si>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</si>
  <si>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</si>
  <si>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</si>
  <si>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</si>
  <si>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</si>
  <si>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</si>
  <si>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</si>
  <si>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</si>
  <si>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</si>
  <si>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</si>
  <si>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</si>
  <si>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</si>
  <si>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</si>
  <si>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</si>
  <si>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</si>
  <si>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</si>
  <si>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</si>
  <si>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</si>
  <si>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</si>
  <si>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</si>
  <si>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</si>
  <si>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</si>
  <si>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</si>
  <si>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</si>
  <si>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</si>
  <si>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</si>
  <si>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</si>
  <si>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</si>
  <si>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</si>
  <si>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</si>
  <si>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</si>
  <si>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</si>
  <si>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</si>
  <si>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</si>
  <si>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</si>
  <si>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</si>
  <si>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</si>
  <si>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</si>
  <si>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</si>
  <si>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</si>
  <si>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</si>
  <si>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</si>
  <si>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</si>
  <si>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</si>
  <si>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</si>
  <si>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</si>
  <si>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</si>
  <si>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</si>
  <si>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</si>
  <si>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</si>
  <si>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</si>
  <si>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</si>
  <si>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</si>
  <si>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</si>
  <si>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</si>
  <si>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</si>
  <si>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</si>
  <si>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</si>
  <si>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</si>
  <si>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</si>
  <si>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</si>
  <si>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</si>
  <si>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</si>
  <si>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</si>
  <si>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</si>
  <si>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</si>
  <si>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</si>
  <si>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</si>
  <si>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</si>
  <si>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</si>
  <si>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</si>
  <si>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</si>
  <si>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</si>
  <si>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</si>
  <si>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</si>
  <si>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</si>
  <si>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</si>
  <si>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</si>
  <si>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</si>
  <si>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</si>
  <si>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</si>
  <si>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</si>
  <si>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</si>
  <si>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</si>
  <si>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</si>
  <si>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</si>
  <si>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</si>
  <si>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</si>
  <si>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</si>
  <si>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</si>
  <si>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</si>
  <si>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</si>
  <si>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</si>
  <si>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</si>
  <si>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</si>
  <si>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</si>
  <si>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</si>
  <si>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</si>
  <si>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</si>
  <si>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</si>
  <si>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</si>
  <si>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</si>
  <si>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</si>
  <si>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</si>
  <si>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</si>
  <si>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</si>
  <si>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</si>
  <si>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</si>
  <si>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</si>
  <si>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</si>
  <si>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</si>
  <si>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</si>
  <si>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</si>
  <si>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</si>
  <si>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</si>
  <si>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</si>
  <si>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</si>
  <si>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</si>
  <si>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</si>
  <si>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</si>
  <si>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</si>
  <si>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</si>
  <si>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</si>
  <si>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</si>
  <si>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</si>
  <si>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</si>
  <si>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</si>
  <si>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</si>
  <si>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</si>
  <si>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</si>
  <si>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</si>
  <si>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</si>
  <si>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</si>
  <si>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</si>
  <si>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</si>
  <si>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</si>
  <si>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</si>
  <si>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</si>
  <si>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</si>
  <si>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</si>
  <si>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</si>
  <si>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</si>
  <si>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</si>
  <si>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</si>
  <si>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</si>
  <si>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</si>
  <si>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</si>
  <si>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</si>
  <si>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</si>
  <si>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</si>
  <si>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</si>
  <si>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</si>
  <si>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</si>
  <si>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</si>
  <si>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</si>
  <si>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</si>
  <si>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</si>
  <si>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</si>
  <si>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</si>
  <si>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</si>
  <si>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</si>
  <si>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</si>
  <si>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</si>
  <si>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</si>
  <si>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</si>
  <si>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</si>
  <si>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</si>
  <si>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</si>
  <si>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</si>
  <si>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</si>
  <si>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</si>
  <si>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</si>
  <si>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</si>
  <si>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</si>
  <si>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</si>
  <si>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</si>
  <si>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</si>
  <si>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</si>
  <si>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</si>
  <si>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</si>
  <si>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</si>
  <si>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</si>
  <si>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</si>
  <si>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</si>
  <si>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</si>
  <si>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</si>
  <si>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</si>
  <si>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</si>
  <si>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</si>
  <si>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</si>
  <si>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</si>
  <si>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</si>
  <si>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</si>
  <si>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</si>
  <si>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</si>
  <si>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</si>
  <si>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</si>
  <si>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</si>
  <si>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</si>
  <si>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</si>
  <si>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</si>
  <si>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</si>
  <si>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</si>
  <si>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</si>
  <si>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</si>
  <si>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</si>
  <si>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</si>
  <si>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</si>
  <si>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</si>
  <si>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</si>
  <si>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</si>
  <si>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</si>
  <si>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</si>
  <si>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</si>
  <si>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</si>
  <si>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</si>
  <si>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</si>
  <si>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</si>
  <si>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</si>
  <si>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</si>
  <si>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</si>
  <si>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</si>
  <si>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</si>
  <si>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</si>
  <si>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</si>
  <si>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</si>
  <si>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</si>
  <si>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</si>
  <si>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</si>
  <si>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</si>
  <si>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</si>
  <si>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</si>
  <si>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</si>
  <si>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</si>
  <si>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</si>
  <si>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</si>
  <si>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</si>
  <si>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</si>
  <si>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</si>
  <si>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</si>
  <si>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</si>
  <si>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</si>
  <si>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</si>
  <si>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</si>
  <si>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</si>
  <si>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</si>
  <si>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</si>
  <si>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</si>
  <si>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</si>
  <si>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</si>
  <si>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</si>
  <si>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</si>
  <si>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</si>
  <si>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</si>
  <si>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</si>
  <si>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</si>
  <si>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</si>
  <si>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</si>
  <si>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</si>
  <si>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</si>
  <si>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</si>
  <si>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</si>
  <si>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</si>
  <si>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</si>
  <si>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</si>
  <si>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</si>
  <si>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</si>
  <si>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</si>
  <si>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</si>
  <si>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</si>
  <si>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</si>
  <si>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</si>
  <si>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</si>
  <si>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</si>
  <si>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</si>
  <si>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</si>
  <si>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</si>
  <si>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</si>
  <si>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</si>
  <si>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</si>
  <si>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</si>
  <si>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</si>
  <si>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</si>
  <si>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</si>
  <si>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</si>
  <si>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</si>
  <si>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</si>
  <si>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</si>
  <si>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</si>
  <si>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</si>
  <si>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</si>
  <si>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</si>
  <si>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</si>
  <si>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</si>
  <si>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</si>
  <si>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</si>
  <si>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</si>
  <si>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</si>
  <si>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</si>
  <si>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</si>
  <si>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</si>
  <si>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</si>
  <si>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</si>
  <si>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</si>
  <si>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</si>
  <si>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</si>
  <si>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</si>
  <si>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</si>
  <si>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</si>
  <si>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</si>
  <si>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</si>
  <si>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</si>
  <si>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</si>
  <si>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</si>
  <si>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</si>
  <si>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</si>
  <si>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</si>
  <si>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</si>
  <si>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</si>
  <si>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</si>
  <si>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</si>
  <si>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</si>
  <si>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</si>
  <si>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</si>
  <si>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</si>
  <si>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</si>
  <si>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</si>
  <si>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</si>
  <si>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</si>
  <si>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</si>
  <si>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</si>
  <si>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</si>
  <si>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</si>
  <si>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</si>
  <si>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</si>
  <si>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</si>
  <si>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</si>
  <si>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</si>
  <si>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</si>
  <si>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</si>
  <si>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</si>
  <si>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</si>
  <si>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</si>
  <si>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</si>
  <si>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</si>
  <si>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</si>
  <si>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</si>
  <si>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</si>
  <si>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</si>
  <si>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</si>
  <si>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</si>
  <si>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</si>
  <si>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</si>
  <si>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</si>
  <si>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</si>
  <si>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</si>
  <si>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</si>
  <si>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</si>
  <si>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</si>
  <si>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</si>
  <si>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</si>
  <si>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</si>
  <si>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</si>
  <si>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</si>
  <si>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</si>
  <si>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</si>
  <si>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</si>
  <si>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</si>
  <si>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</si>
  <si>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</si>
  <si>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</si>
  <si>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</si>
  <si>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</si>
  <si>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</si>
  <si>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</si>
  <si>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</si>
  <si>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</si>
  <si>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</si>
  <si>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</si>
  <si>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</si>
  <si>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</si>
  <si>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</si>
  <si>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</si>
  <si>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</si>
  <si>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</si>
  <si>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</si>
  <si>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</si>
  <si>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</si>
  <si>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</si>
  <si>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</si>
  <si>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</si>
  <si>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</si>
  <si>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</si>
  <si>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</si>
  <si>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</si>
  <si>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</si>
  <si>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</si>
  <si>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</si>
  <si>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</si>
  <si>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</si>
  <si>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</si>
  <si>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</si>
  <si>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</si>
  <si>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</si>
  <si>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</si>
  <si>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</si>
  <si>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</si>
  <si>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</si>
  <si>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</si>
  <si>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</si>
  <si>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</si>
  <si>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</si>
  <si>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</si>
  <si>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</si>
  <si>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</si>
  <si>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</si>
  <si>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</si>
  <si>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</si>
  <si>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</si>
  <si>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</si>
  <si>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</si>
  <si>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</si>
  <si>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</si>
  <si>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</si>
  <si>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</si>
  <si>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</si>
  <si>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</si>
  <si>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</si>
  <si>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</si>
  <si>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</si>
  <si>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</si>
  <si>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</si>
  <si>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</si>
  <si>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</si>
  <si>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</si>
  <si>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</si>
  <si>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</si>
  <si>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</si>
  <si>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</si>
  <si>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</si>
  <si>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</si>
  <si>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</si>
  <si>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</si>
  <si>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</si>
  <si>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</si>
  <si>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</si>
  <si>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</si>
  <si>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</si>
  <si>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</si>
  <si>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</si>
  <si>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</si>
  <si>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</si>
  <si>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</si>
  <si>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</si>
  <si>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</si>
  <si>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</si>
  <si>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</si>
  <si>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</si>
  <si>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</si>
  <si>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</si>
  <si>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</si>
  <si>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</si>
  <si>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</si>
  <si>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</si>
  <si>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</si>
  <si>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</si>
  <si>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</si>
  <si>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</si>
  <si>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</si>
  <si>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</si>
  <si>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</si>
  <si>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</si>
  <si>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</si>
  <si>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</si>
  <si>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</si>
  <si>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</si>
  <si>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</si>
  <si>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</si>
  <si>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</si>
  <si>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</si>
  <si>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</si>
  <si>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</si>
  <si>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</si>
  <si>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</si>
  <si>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</si>
  <si>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</si>
  <si>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</si>
  <si>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</si>
  <si>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</si>
  <si>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</si>
  <si>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</si>
  <si>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</si>
  <si>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</si>
  <si>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</si>
  <si>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</si>
  <si>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</si>
  <si>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</si>
  <si>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</si>
  <si>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</si>
  <si>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</si>
  <si>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</si>
  <si>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</si>
  <si>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</si>
  <si>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</si>
  <si>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</si>
  <si>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</si>
  <si>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</si>
  <si>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</si>
  <si>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</si>
  <si>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</si>
  <si>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</si>
  <si>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</si>
  <si>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</si>
  <si>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</si>
  <si>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</si>
  <si>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</si>
  <si>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</si>
  <si>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</si>
  <si>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</si>
  <si>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</si>
  <si>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</si>
  <si>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</si>
  <si>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</si>
  <si>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</si>
  <si>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</si>
  <si>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</si>
  <si>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</si>
  <si>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</si>
  <si>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</si>
  <si>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</si>
  <si>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</si>
  <si>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</si>
  <si>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</si>
  <si>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</si>
  <si>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</si>
  <si>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</si>
  <si>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</si>
  <si>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</si>
  <si>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</si>
  <si>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</si>
  <si>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</si>
  <si>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</si>
  <si>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</si>
  <si>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</si>
  <si>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</si>
  <si>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</si>
  <si>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</si>
  <si>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</si>
  <si>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</si>
  <si>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</si>
  <si>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</si>
  <si>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</si>
  <si>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</si>
  <si>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</si>
  <si>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</si>
  <si>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</si>
  <si>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</si>
  <si>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</si>
  <si>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</si>
  <si>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</si>
  <si>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</si>
  <si>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</si>
  <si>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</si>
  <si>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</si>
  <si>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</si>
  <si>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</si>
  <si>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</si>
  <si>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</si>
  <si>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</si>
  <si>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</si>
  <si>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</si>
  <si>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</si>
  <si>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</si>
  <si>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</si>
  <si>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</si>
  <si>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</si>
  <si>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</si>
  <si>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</si>
  <si>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</si>
  <si>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</si>
  <si>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</si>
  <si>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</si>
  <si>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</si>
  <si>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</si>
  <si>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</si>
  <si>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</si>
  <si>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</si>
  <si>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</si>
  <si>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</si>
  <si>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</si>
  <si>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</si>
  <si>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</si>
  <si>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</si>
  <si>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</si>
  <si>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</si>
  <si>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</si>
  <si>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</si>
  <si>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</si>
  <si>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</si>
  <si>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</si>
  <si>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</si>
  <si>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</si>
  <si>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</si>
  <si>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</si>
  <si>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</si>
  <si>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</si>
  <si>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</si>
  <si>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</si>
  <si>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</si>
  <si>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</si>
  <si>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</si>
  <si>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</si>
  <si>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</si>
  <si>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</si>
  <si>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</si>
  <si>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</si>
  <si>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</si>
  <si>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</si>
  <si>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</si>
  <si>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</si>
  <si>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</si>
  <si>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</si>
  <si>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</si>
  <si>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</si>
  <si>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</si>
  <si>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</si>
  <si>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</si>
  <si>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</si>
  <si>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</si>
  <si>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</si>
  <si>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</si>
  <si>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</si>
  <si>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</si>
  <si>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</si>
  <si>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</si>
  <si>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</si>
  <si>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</si>
  <si>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</si>
  <si>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</si>
  <si>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</si>
  <si>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</si>
  <si>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</si>
  <si>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</si>
  <si>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</si>
  <si>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</si>
  <si>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</si>
  <si>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</si>
  <si>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</si>
  <si>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</si>
  <si>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</si>
  <si>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</si>
  <si>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</si>
  <si>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</si>
  <si>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</si>
  <si>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</si>
  <si>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</si>
  <si>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</si>
  <si>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</si>
  <si>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</si>
  <si>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</si>
  <si>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</si>
  <si>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</si>
  <si>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</si>
  <si>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</si>
  <si>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</si>
  <si>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</si>
  <si>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</si>
  <si>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</si>
  <si>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</si>
  <si>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</si>
  <si>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</si>
  <si>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</si>
  <si>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</si>
  <si>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</si>
  <si>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</si>
  <si>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</si>
  <si>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</si>
  <si>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</si>
  <si>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</si>
  <si>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</si>
  <si>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</si>
  <si>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</si>
  <si>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</si>
  <si>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</si>
  <si>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</si>
  <si>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</si>
  <si>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</si>
  <si>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</si>
  <si>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</si>
  <si>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</si>
  <si>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</si>
  <si>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</si>
  <si>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</si>
  <si>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</si>
  <si>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</si>
  <si>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</si>
  <si>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</si>
  <si>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</si>
  <si>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</si>
  <si>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</si>
  <si>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</si>
  <si>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</si>
  <si>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</si>
  <si>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</si>
  <si>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</si>
  <si>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</si>
  <si>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</si>
  <si>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</si>
  <si>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</si>
  <si>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</si>
  <si>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</si>
  <si>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</si>
  <si>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</si>
  <si>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</si>
  <si>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</si>
  <si>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</si>
  <si>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</si>
  <si>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</si>
  <si>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</si>
  <si>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</si>
  <si>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</si>
  <si>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</si>
  <si>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</si>
  <si>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</si>
  <si>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</si>
  <si>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</si>
  <si>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</si>
  <si>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</si>
  <si>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</si>
  <si>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</si>
  <si>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</si>
  <si>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</si>
  <si>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</si>
  <si>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</si>
  <si>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</si>
  <si>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</si>
  <si>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</si>
  <si>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</si>
  <si>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</si>
  <si>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</si>
  <si>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</si>
  <si>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</si>
  <si>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</si>
  <si>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</si>
  <si>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</si>
  <si>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</si>
  <si>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</si>
  <si>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</si>
  <si>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</si>
  <si>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</si>
  <si>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</si>
  <si>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</si>
  <si>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</si>
  <si>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</si>
  <si>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</si>
  <si>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</si>
  <si>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</si>
  <si>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</si>
  <si>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</si>
  <si>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</si>
  <si>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</si>
  <si>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</si>
  <si>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</si>
  <si>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</si>
  <si>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</si>
  <si>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</si>
  <si>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</si>
  <si>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</si>
  <si>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</si>
  <si>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</si>
  <si>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</si>
  <si>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</si>
  <si>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</si>
  <si>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</si>
  <si>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</si>
  <si>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</si>
  <si>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</si>
  <si>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</si>
  <si>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</si>
  <si>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</si>
  <si>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</si>
  <si>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</si>
  <si>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</si>
  <si>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</si>
  <si>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</si>
  <si>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</si>
  <si>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</si>
  <si>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</si>
  <si>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</si>
  <si>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</si>
  <si>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</si>
  <si>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</si>
  <si>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</si>
  <si>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</si>
  <si>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</si>
  <si>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</si>
  <si>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</si>
  <si>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</si>
  <si>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</si>
  <si>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</si>
  <si>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</si>
  <si>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</si>
  <si>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</si>
  <si>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</si>
  <si>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</si>
  <si>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</si>
  <si>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</si>
  <si>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</si>
  <si>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</si>
  <si>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</si>
  <si>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</si>
  <si>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</si>
  <si>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</si>
  <si>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</si>
  <si>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</si>
  <si>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</si>
  <si>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</si>
  <si>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</si>
  <si>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</si>
  <si>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</si>
  <si>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</si>
  <si>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</si>
  <si>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</si>
  <si>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</si>
  <si>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</si>
  <si>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</si>
  <si>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</si>
  <si>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</si>
  <si>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</si>
  <si>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</si>
  <si>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</si>
  <si>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</si>
  <si>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</si>
  <si>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</si>
  <si>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</si>
  <si>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</si>
  <si>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</si>
  <si>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</si>
  <si>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</si>
  <si>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</si>
  <si>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</si>
  <si>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</si>
  <si>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</si>
  <si>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</si>
  <si>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</si>
  <si>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</si>
  <si>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</si>
  <si>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</si>
  <si>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</si>
  <si>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</si>
  <si>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</si>
  <si>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</si>
  <si>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</si>
  <si>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</si>
  <si>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</si>
  <si>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</si>
  <si>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</si>
  <si>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</si>
  <si>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</si>
  <si>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</si>
  <si>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</si>
  <si>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</si>
  <si>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</si>
  <si>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</si>
  <si>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</si>
  <si>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</si>
  <si>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</si>
  <si>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</si>
  <si>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</si>
  <si>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</si>
  <si>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</si>
  <si>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</si>
  <si>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</si>
  <si>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</si>
  <si>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</si>
  <si>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</si>
  <si>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</si>
  <si>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</si>
  <si>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</si>
  <si>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</si>
  <si>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</si>
  <si>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</si>
  <si>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</si>
  <si>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</si>
  <si>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</si>
  <si>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</si>
  <si>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</si>
  <si>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</si>
  <si>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</si>
  <si>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</si>
  <si>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</si>
  <si>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</si>
  <si>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</si>
  <si>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</si>
  <si>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</si>
  <si>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</si>
  <si>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</si>
  <si>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</si>
  <si>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</si>
  <si>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</si>
  <si>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</si>
  <si>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</si>
  <si>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</si>
  <si>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</si>
  <si>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</si>
  <si>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</si>
  <si>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</si>
  <si>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</si>
  <si>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</si>
  <si>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</si>
  <si>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</si>
  <si>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</si>
  <si>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</si>
  <si>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</si>
  <si>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</si>
  <si>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</si>
  <si>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</si>
  <si>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</si>
  <si>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</si>
  <si>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</si>
  <si>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</si>
  <si>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</si>
  <si>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</si>
  <si>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</si>
  <si>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</si>
  <si>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</si>
  <si>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</si>
  <si>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</si>
  <si>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</si>
  <si>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</si>
  <si>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</si>
  <si>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</si>
  <si>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</si>
  <si>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</si>
  <si>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</si>
  <si>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</si>
  <si>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</si>
  <si>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</si>
  <si>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</si>
  <si>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</si>
  <si>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</si>
  <si>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</si>
  <si>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</si>
  <si>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</si>
  <si>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</si>
  <si>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</si>
  <si>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</si>
  <si>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</si>
  <si>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</si>
  <si>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</si>
  <si>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</si>
  <si>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</si>
  <si>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</si>
  <si>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</si>
  <si>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</si>
  <si>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</si>
  <si>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</si>
  <si>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</si>
  <si>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</si>
  <si>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</si>
  <si>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</si>
  <si>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</si>
  <si>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</si>
  <si>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</si>
  <si>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</si>
  <si>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</si>
  <si>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</si>
  <si>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</si>
  <si>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</si>
  <si>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</si>
  <si>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</si>
  <si>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</si>
  <si>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</si>
  <si>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</si>
  <si>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</si>
  <si>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</si>
  <si>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</si>
  <si>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</si>
  <si>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</si>
  <si>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</si>
  <si>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</si>
  <si>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</si>
  <si>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</si>
  <si>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</si>
  <si>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</si>
  <si>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</si>
  <si>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</si>
  <si>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</si>
  <si>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</si>
  <si>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</si>
  <si>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</si>
  <si>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</si>
  <si>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</si>
  <si>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</si>
  <si>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</si>
  <si>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</si>
  <si>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</si>
  <si>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</si>
  <si>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</si>
  <si>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</si>
  <si>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</si>
  <si>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</si>
  <si>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</si>
  <si>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</si>
  <si>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</si>
  <si>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</si>
  <si>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</si>
  <si>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</si>
  <si>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</si>
  <si>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</si>
  <si>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</si>
  <si>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</si>
  <si>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</si>
  <si>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</si>
  <si>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</si>
  <si>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</si>
  <si>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</si>
  <si>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</si>
  <si>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</si>
  <si>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</si>
  <si>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</si>
  <si>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</si>
  <si>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</si>
  <si>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</si>
  <si>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</si>
  <si>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</si>
  <si>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</si>
  <si>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</si>
  <si>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</si>
  <si>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</si>
  <si>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</si>
  <si>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</si>
  <si>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</si>
  <si>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</si>
  <si>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</si>
  <si>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</si>
  <si>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</si>
  <si>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</si>
  <si>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</si>
  <si>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</si>
  <si>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</si>
  <si>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</si>
  <si>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</si>
  <si>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</si>
  <si>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</si>
  <si>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</si>
  <si>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</si>
  <si>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</si>
  <si>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</si>
  <si>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</si>
  <si>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</si>
  <si>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</si>
  <si>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</si>
  <si>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</si>
  <si>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</si>
  <si>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</si>
  <si>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</si>
  <si>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</si>
  <si>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</si>
  <si>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</si>
  <si>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</si>
  <si>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</si>
  <si>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</si>
  <si>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</si>
  <si>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</si>
  <si>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</si>
  <si>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</si>
  <si>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</si>
  <si>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</si>
  <si>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</si>
  <si>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</si>
  <si>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</si>
  <si>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</si>
  <si>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</si>
  <si>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</si>
  <si>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</si>
  <si>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</si>
  <si>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</si>
  <si>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</si>
  <si>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</si>
  <si>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</si>
  <si>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</si>
  <si>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</si>
  <si>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</si>
  <si>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</si>
  <si>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</si>
  <si>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</si>
  <si>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</si>
  <si>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</si>
  <si>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</si>
  <si>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</si>
  <si>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</si>
  <si>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</si>
  <si>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</si>
  <si>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</si>
  <si>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</si>
  <si>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</si>
  <si>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</si>
  <si>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</si>
  <si>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</si>
  <si>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</si>
  <si>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</si>
  <si>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</si>
  <si>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</si>
  <si>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</si>
  <si>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</si>
  <si>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</si>
  <si>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</si>
  <si>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</si>
  <si>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</si>
  <si>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</si>
  <si>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</si>
  <si>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</si>
  <si>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</si>
  <si>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</si>
  <si>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</si>
  <si>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</si>
  <si>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</si>
  <si>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</si>
  <si>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</si>
  <si>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</si>
  <si>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</si>
  <si>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</si>
  <si>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</si>
  <si>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</si>
  <si>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</si>
  <si>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</si>
  <si>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</si>
  <si>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</si>
  <si>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</si>
  <si>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</si>
  <si>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</si>
  <si>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</si>
  <si>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</si>
  <si>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</si>
  <si>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</si>
  <si>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</si>
  <si>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</si>
  <si>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</si>
  <si>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</si>
  <si>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</si>
  <si>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</si>
  <si>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</si>
  <si>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</si>
  <si>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</si>
  <si>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</si>
  <si>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</si>
  <si>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</si>
  <si>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</si>
  <si>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</si>
  <si>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</si>
  <si>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</si>
  <si>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</si>
  <si>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</si>
  <si>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</si>
  <si>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</si>
  <si>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</si>
  <si>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</si>
  <si>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</si>
  <si>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</si>
  <si>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</si>
  <si>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</si>
  <si>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</si>
  <si>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</si>
  <si>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</si>
  <si>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</si>
  <si>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</si>
  <si>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</si>
  <si>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</si>
  <si>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</si>
  <si>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</si>
  <si>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</si>
  <si>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</si>
  <si>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</si>
  <si>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</si>
  <si>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</si>
  <si>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</si>
  <si>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</si>
  <si>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</si>
  <si>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</si>
  <si>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</si>
  <si>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</si>
  <si>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</si>
  <si>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</si>
  <si>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</si>
  <si>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</si>
  <si>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</si>
  <si>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</si>
  <si>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</si>
  <si>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</si>
  <si>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</si>
  <si>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</si>
  <si>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</si>
  <si>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</si>
  <si>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</si>
  <si>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</si>
  <si>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</si>
  <si>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</si>
  <si>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</si>
  <si>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</si>
  <si>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</si>
  <si>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</si>
  <si>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</si>
  <si>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</si>
  <si>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</si>
  <si>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</si>
  <si>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</si>
  <si>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</si>
  <si>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</si>
  <si>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</si>
  <si>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</si>
  <si>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</si>
  <si>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</si>
  <si>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</si>
  <si>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</si>
  <si>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</si>
  <si>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</si>
  <si>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</si>
  <si>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</si>
  <si>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</si>
  <si>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</si>
  <si>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</si>
  <si>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</si>
  <si>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</si>
  <si>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</si>
  <si>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</si>
  <si>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</si>
  <si>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</si>
  <si>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</si>
  <si>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</si>
  <si>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</si>
  <si>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</si>
  <si>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</si>
  <si>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</si>
  <si>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</si>
  <si>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</si>
  <si>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</si>
  <si>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</si>
  <si>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</si>
  <si>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</si>
  <si>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</si>
  <si>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</si>
  <si>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</si>
  <si>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</si>
  <si>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</si>
  <si>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</si>
  <si>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</si>
  <si>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</si>
  <si>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</si>
  <si>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</si>
  <si>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</si>
  <si>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</si>
  <si>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</si>
  <si>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</si>
  <si>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</si>
  <si>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</si>
  <si>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</si>
  <si>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</si>
  <si>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</si>
  <si>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</si>
  <si>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</si>
  <si>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</si>
  <si>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</si>
  <si>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</si>
  <si>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</si>
  <si>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</si>
  <si>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</si>
  <si>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</si>
  <si>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</si>
  <si>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</si>
  <si>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</si>
  <si>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</si>
  <si>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</si>
  <si>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</si>
  <si>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</si>
  <si>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</si>
  <si>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</si>
  <si>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</si>
  <si>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</si>
  <si>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</si>
  <si>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</si>
  <si>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</si>
  <si>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</si>
  <si>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</si>
  <si>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</si>
  <si>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</si>
  <si>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</si>
  <si>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</si>
  <si>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</si>
  <si>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</si>
  <si>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</si>
  <si>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</si>
  <si>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</si>
  <si>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</si>
  <si>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</si>
  <si>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</si>
  <si>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</si>
  <si>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</si>
  <si>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</si>
  <si>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</si>
  <si>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</si>
  <si>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</si>
  <si>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</si>
  <si>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</si>
  <si>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</si>
  <si>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</si>
  <si>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</si>
  <si>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</si>
  <si>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</si>
  <si>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</si>
  <si>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</si>
  <si>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</si>
  <si>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</si>
  <si>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</si>
  <si>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</si>
  <si>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</si>
  <si>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</si>
  <si>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</si>
  <si>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</si>
  <si>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</si>
  <si>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</si>
  <si>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</si>
  <si>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</si>
  <si>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</si>
  <si>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</si>
  <si>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</si>
  <si>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</si>
  <si>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</si>
  <si>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</si>
  <si>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</si>
  <si>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</si>
  <si>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</si>
  <si>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</si>
  <si>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</si>
  <si>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</si>
  <si>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</si>
  <si>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</si>
  <si>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</si>
  <si>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</si>
  <si>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</si>
  <si>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</si>
  <si>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</si>
  <si>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</si>
  <si>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</si>
  <si>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</si>
  <si>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</si>
  <si>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</si>
  <si>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</si>
  <si>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</si>
  <si>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</si>
  <si>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</si>
  <si>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</si>
  <si>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</si>
  <si>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</si>
  <si>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</si>
  <si>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</si>
  <si>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</si>
  <si>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</si>
  <si>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</si>
  <si>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</si>
  <si>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</si>
  <si>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</si>
  <si>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</si>
  <si>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</si>
  <si>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</si>
  <si>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</si>
  <si>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</si>
  <si>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</si>
  <si>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</si>
  <si>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</si>
  <si>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</si>
  <si>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</si>
  <si>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</si>
  <si>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</si>
  <si>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</si>
  <si>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</si>
  <si>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</si>
  <si>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</si>
  <si>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</si>
  <si>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</si>
  <si>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</si>
  <si>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</si>
  <si>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</si>
  <si>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</si>
  <si>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</si>
  <si>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</si>
  <si>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</si>
  <si>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</si>
  <si>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</si>
  <si>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</si>
  <si>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</si>
  <si>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</si>
  <si>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</si>
  <si>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</si>
  <si>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</si>
  <si>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</si>
  <si>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</si>
  <si>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</si>
  <si>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</si>
  <si>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</si>
  <si>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</si>
  <si>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</si>
  <si>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</si>
  <si>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</si>
  <si>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</si>
  <si>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</si>
  <si>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</si>
  <si>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</si>
  <si>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</si>
  <si>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</si>
  <si>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</si>
  <si>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</si>
  <si>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</si>
  <si>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</si>
  <si>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</si>
  <si>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</si>
  <si>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</si>
  <si>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</si>
  <si>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</si>
  <si>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</si>
  <si>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</si>
  <si>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</si>
  <si>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</si>
  <si>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</si>
  <si>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</si>
  <si>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</si>
  <si>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</si>
  <si>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</si>
  <si>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</si>
  <si>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</si>
  <si>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</si>
  <si>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</si>
  <si>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</si>
  <si>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</si>
  <si>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</si>
  <si>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</si>
  <si>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</si>
  <si>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</si>
  <si>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</si>
  <si>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</si>
  <si>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</si>
  <si>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</si>
  <si>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</si>
  <si>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</si>
  <si>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</si>
  <si>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</si>
  <si>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</si>
  <si>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</si>
  <si>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</si>
  <si>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</si>
  <si>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</si>
  <si>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</si>
  <si>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</si>
  <si>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</si>
  <si>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</si>
  <si>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</si>
  <si>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</si>
  <si>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</si>
  <si>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</si>
  <si>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</si>
  <si>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</si>
  <si>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</si>
  <si>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</si>
  <si>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</si>
  <si>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</si>
  <si>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</si>
  <si>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</si>
  <si>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</si>
  <si>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</si>
  <si>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</si>
  <si>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</si>
  <si>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</si>
  <si>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</si>
  <si>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</si>
  <si>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</si>
  <si>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</si>
  <si>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</si>
  <si>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</si>
  <si>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</si>
  <si>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</si>
  <si>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</si>
  <si>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</si>
  <si>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</si>
  <si>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</si>
  <si>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</si>
  <si>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</si>
  <si>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</si>
  <si>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</si>
  <si>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</si>
  <si>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</si>
  <si>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</si>
  <si>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</si>
  <si>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</si>
  <si>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</si>
  <si>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</si>
  <si>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</si>
  <si>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</si>
  <si>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</si>
  <si>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</si>
  <si>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</si>
  <si>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</si>
  <si>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</si>
  <si>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</si>
  <si>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</si>
  <si>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</si>
  <si>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</si>
  <si>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</si>
  <si>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</si>
  <si>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</si>
  <si>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</si>
  <si>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</si>
  <si>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</si>
  <si>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</si>
  <si>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</si>
  <si>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</si>
  <si>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</si>
  <si>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</si>
  <si>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</si>
  <si>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</si>
  <si>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</si>
  <si>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</si>
  <si>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</si>
  <si>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</si>
  <si>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</si>
  <si>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</si>
  <si>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</si>
  <si>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</si>
  <si>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</si>
  <si>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</si>
  <si>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</si>
  <si>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</si>
  <si>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</si>
  <si>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</si>
  <si>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</si>
  <si>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</si>
  <si>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</si>
  <si>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</si>
  <si>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</si>
  <si>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</si>
  <si>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</si>
  <si>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</si>
  <si>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</si>
  <si>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</si>
  <si>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</si>
  <si>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</si>
  <si>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</si>
  <si>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</si>
  <si>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</si>
  <si>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</si>
  <si>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</si>
  <si>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</si>
  <si>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</si>
  <si>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</si>
  <si>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</si>
  <si>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</si>
  <si>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</si>
  <si>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</si>
  <si>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</si>
  <si>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</si>
  <si>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</si>
  <si>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</si>
  <si>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</si>
  <si>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</si>
  <si>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</si>
  <si>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</si>
  <si>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</si>
  <si>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</si>
  <si>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</si>
  <si>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</si>
  <si>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</si>
  <si>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</si>
  <si>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</si>
  <si>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</si>
  <si>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</si>
  <si>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</si>
  <si>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</si>
  <si>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</si>
  <si>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</si>
  <si>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</si>
  <si>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</si>
  <si>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</si>
  <si>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</si>
  <si>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</si>
  <si>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</si>
  <si>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</si>
  <si>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</si>
  <si>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</si>
  <si>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</si>
  <si>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</si>
  <si>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</si>
  <si>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</si>
  <si>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</si>
  <si>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</si>
  <si>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</si>
  <si>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</si>
  <si>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</si>
  <si>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</si>
  <si>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</si>
  <si>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</si>
  <si>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</si>
  <si>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</si>
  <si>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</si>
  <si>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</si>
  <si>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</si>
  <si>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</si>
  <si>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</si>
  <si>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</si>
  <si>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</si>
  <si>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</si>
  <si>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</si>
  <si>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</si>
  <si>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</si>
  <si>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</si>
  <si>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</si>
  <si>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</si>
  <si>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</si>
  <si>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</si>
  <si>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</si>
  <si>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</si>
  <si>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</si>
  <si>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</si>
  <si>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</si>
  <si>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</si>
  <si>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</si>
  <si>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</si>
  <si>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</si>
  <si>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</si>
  <si>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</si>
  <si>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</si>
  <si>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</si>
  <si>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</si>
  <si>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</si>
  <si>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</si>
  <si>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</si>
  <si>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</si>
  <si>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</si>
  <si>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</si>
  <si>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</si>
  <si>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</si>
  <si>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</si>
  <si>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</si>
  <si>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</si>
  <si>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</si>
  <si>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</si>
  <si>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</si>
  <si>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</si>
  <si>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</si>
  <si>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</si>
  <si>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</si>
  <si>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</si>
  <si>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</si>
  <si>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</si>
  <si>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</si>
  <si>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</si>
  <si>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</si>
  <si>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</si>
  <si>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</si>
  <si>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</si>
  <si>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</si>
  <si>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</si>
  <si>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</si>
  <si>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</si>
  <si>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</si>
  <si>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</si>
  <si>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</si>
  <si>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</si>
  <si>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</si>
  <si>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</si>
  <si>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</si>
  <si>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</si>
  <si>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</si>
  <si>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</si>
  <si>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</si>
  <si>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</si>
  <si>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</si>
  <si>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</si>
  <si>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</si>
  <si>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</si>
  <si>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</si>
  <si>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</si>
  <si>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</si>
  <si>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</si>
  <si>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</si>
  <si>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</si>
  <si>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</si>
  <si>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</si>
  <si>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</si>
  <si>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</si>
  <si>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</si>
  <si>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</si>
  <si>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</si>
  <si>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</si>
  <si>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</si>
  <si>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</si>
  <si>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</si>
  <si>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</si>
  <si>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</si>
  <si>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</si>
  <si>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</si>
  <si>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</si>
  <si>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</si>
  <si>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</si>
  <si>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</si>
  <si>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</si>
  <si>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</si>
  <si>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</si>
  <si>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</si>
  <si>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</si>
  <si>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</si>
  <si>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</si>
  <si>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</si>
  <si>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</si>
  <si>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</si>
  <si>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</si>
  <si>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</si>
  <si>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</si>
  <si>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</si>
  <si>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</si>
  <si>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</si>
  <si>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</si>
  <si>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</si>
  <si>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</si>
  <si>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</si>
  <si>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</si>
  <si>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</si>
  <si>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</si>
  <si>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</si>
  <si>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</si>
  <si>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</si>
  <si>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</si>
  <si>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</si>
  <si>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</si>
  <si>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</si>
  <si>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</si>
  <si>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</si>
  <si>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</si>
  <si>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</si>
  <si>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</si>
  <si>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</si>
  <si>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</si>
  <si>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</si>
  <si>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</si>
  <si>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</si>
  <si>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</si>
  <si>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</si>
  <si>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</si>
  <si>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</si>
  <si>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</si>
  <si>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</si>
  <si>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</si>
  <si>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</si>
  <si>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</si>
  <si>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</si>
  <si>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</si>
  <si>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</si>
  <si>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</si>
  <si>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</si>
  <si>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</si>
  <si>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</si>
  <si>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</si>
  <si>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</si>
  <si>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</si>
  <si>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</si>
  <si>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</si>
  <si>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</si>
  <si>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</si>
  <si>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</si>
  <si>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</si>
  <si>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</si>
  <si>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</si>
  <si>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</si>
  <si>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</si>
  <si>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</si>
  <si>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</si>
  <si>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</si>
  <si>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</si>
  <si>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</si>
  <si>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</si>
  <si>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</si>
  <si>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</si>
  <si>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</si>
  <si>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</si>
  <si>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</si>
  <si>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</si>
  <si>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</si>
  <si>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</si>
  <si>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</si>
  <si>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</si>
  <si>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</si>
  <si>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</si>
  <si>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</si>
  <si>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</si>
  <si>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</si>
  <si>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</si>
  <si>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</si>
  <si>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</si>
  <si>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</si>
  <si>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</si>
  <si>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</si>
  <si>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</si>
  <si>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</si>
  <si>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</si>
  <si>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</si>
  <si>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</si>
  <si>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</si>
  <si>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</si>
  <si>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</si>
  <si>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</si>
  <si>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</si>
  <si>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</si>
  <si>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</si>
  <si>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</si>
  <si>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</si>
  <si>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</si>
  <si>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</si>
  <si>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</si>
  <si>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</si>
  <si>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</si>
  <si>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</si>
  <si>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</si>
  <si>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</si>
  <si>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</si>
  <si>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</si>
  <si>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</si>
  <si>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</si>
  <si>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</si>
  <si>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</si>
  <si>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</si>
  <si>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</si>
  <si>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</si>
  <si>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</si>
  <si>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</si>
  <si>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</si>
  <si>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</si>
  <si>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</si>
  <si>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</si>
  <si>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</si>
  <si>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</si>
  <si>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</si>
  <si>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</si>
  <si>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</si>
  <si>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</si>
  <si>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</si>
  <si>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</si>
  <si>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</si>
  <si>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</si>
  <si>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</si>
  <si>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</si>
  <si>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</si>
  <si>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</si>
  <si>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</si>
  <si>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</si>
  <si>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</si>
  <si>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</si>
  <si>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</si>
  <si>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</si>
  <si>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</si>
  <si>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</si>
  <si>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</si>
  <si>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</si>
  <si>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</si>
  <si>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</si>
  <si>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</si>
  <si>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</si>
  <si>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</si>
  <si>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</si>
  <si>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</si>
  <si>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</si>
  <si>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</si>
  <si>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</si>
  <si>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</si>
  <si>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</si>
  <si>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</si>
  <si>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</si>
  <si>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</si>
  <si>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</si>
  <si>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</si>
  <si>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</si>
  <si>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</si>
  <si>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</si>
  <si>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</si>
  <si>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</si>
  <si>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</si>
  <si>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</si>
  <si>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</si>
  <si>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</si>
  <si>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</si>
  <si>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</si>
  <si>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</si>
  <si>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</si>
  <si>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</si>
  <si>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</si>
  <si>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</si>
  <si>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</si>
  <si>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</si>
  <si>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</si>
  <si>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</si>
  <si>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</si>
  <si>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</si>
  <si>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</si>
  <si>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</si>
  <si>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</si>
  <si>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</si>
  <si>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</si>
  <si>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</si>
  <si>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</si>
  <si>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</si>
  <si>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</si>
  <si>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</si>
  <si>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</si>
  <si>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</si>
  <si>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</si>
  <si>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</si>
  <si>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</si>
  <si>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</si>
  <si>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</si>
  <si>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</si>
  <si>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</si>
  <si>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</si>
  <si>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</si>
  <si>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</si>
  <si>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</si>
  <si>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</si>
  <si>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</si>
  <si>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</si>
  <si>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</si>
  <si>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</si>
  <si>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</si>
  <si>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</si>
  <si>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</si>
  <si>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</si>
  <si>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</si>
  <si>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</si>
  <si>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</si>
  <si>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</si>
  <si>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</si>
  <si>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</si>
  <si>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</si>
  <si>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</si>
  <si>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</si>
  <si>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</si>
  <si>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</si>
  <si>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</si>
  <si>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</si>
  <si>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</si>
  <si>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</si>
  <si>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</si>
  <si>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</si>
  <si>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</si>
  <si>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</si>
  <si>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</si>
  <si>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</si>
  <si>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</si>
  <si>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</si>
  <si>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</si>
  <si>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</si>
  <si>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</si>
  <si>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</si>
  <si>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</si>
  <si>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</si>
  <si>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</si>
  <si>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</si>
  <si>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</si>
  <si>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</si>
  <si>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</si>
  <si>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</si>
  <si>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</si>
  <si>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</si>
  <si>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</si>
  <si>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</si>
  <si>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</si>
  <si>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</si>
  <si>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</si>
  <si>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</si>
  <si>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</si>
  <si>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</si>
  <si>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</si>
  <si>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</si>
  <si>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</si>
  <si>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</si>
  <si>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</si>
  <si>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</si>
  <si>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</si>
  <si>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</si>
  <si>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</si>
  <si>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</si>
  <si>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</si>
  <si>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</si>
  <si>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</si>
  <si>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</si>
  <si>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</si>
  <si>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</si>
  <si>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</si>
  <si>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</si>
  <si>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</si>
  <si>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</si>
  <si>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</si>
  <si>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</si>
  <si>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</si>
  <si>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</si>
  <si>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</si>
  <si>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</si>
  <si>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</si>
  <si>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</si>
  <si>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</si>
  <si>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</si>
  <si>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</si>
  <si>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</si>
  <si>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</si>
  <si>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</si>
  <si>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</si>
  <si>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</si>
  <si>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</si>
  <si>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</si>
  <si>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</si>
  <si>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</si>
  <si>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</si>
  <si>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</si>
  <si>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</si>
  <si>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</si>
  <si>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</si>
  <si>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</si>
  <si>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</si>
  <si>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</si>
  <si>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</si>
  <si>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</si>
  <si>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</si>
  <si>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</si>
  <si>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</si>
  <si>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</si>
  <si>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</si>
  <si>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</si>
  <si>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</si>
  <si>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</si>
  <si>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</si>
  <si>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</si>
  <si>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</si>
  <si>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</si>
  <si>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</si>
  <si>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</si>
  <si>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</si>
  <si>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</si>
  <si>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</si>
  <si>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</si>
  <si>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</si>
  <si>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</si>
  <si>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</si>
  <si>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</si>
  <si>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</si>
  <si>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</si>
  <si>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</si>
  <si>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</si>
  <si>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</si>
  <si>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</si>
  <si>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</si>
  <si>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</si>
  <si>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</si>
  <si>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</si>
  <si>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</si>
  <si>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</si>
  <si>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</si>
  <si>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</si>
  <si>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</si>
  <si>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</si>
  <si>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</si>
  <si>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</si>
  <si>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</si>
  <si>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</si>
  <si>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</si>
  <si>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</si>
  <si>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</si>
  <si>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</si>
  <si>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</si>
  <si>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</si>
  <si>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</si>
  <si>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</si>
  <si>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</si>
  <si>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</si>
  <si>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</si>
  <si>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</si>
  <si>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</si>
  <si>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</si>
  <si>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</si>
  <si>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</si>
  <si>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</si>
  <si>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</si>
  <si>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</si>
  <si>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</si>
  <si>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</si>
  <si>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</si>
  <si>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</si>
  <si>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</si>
  <si>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</si>
  <si>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</si>
  <si>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</si>
  <si>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</si>
  <si>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</si>
  <si>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</si>
  <si>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</si>
  <si>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</si>
  <si>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</si>
  <si>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</si>
  <si>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</si>
  <si>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</si>
  <si>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</si>
  <si>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</si>
  <si>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</si>
  <si>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</si>
  <si>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</si>
  <si>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</si>
  <si>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</si>
  <si>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</si>
  <si>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</si>
  <si>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</si>
  <si>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</si>
  <si>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</si>
  <si>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</si>
  <si>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</si>
  <si>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</si>
  <si>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</si>
  <si>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</si>
  <si>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</si>
  <si>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</si>
  <si>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</si>
  <si>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</si>
  <si>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</si>
  <si>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</si>
  <si>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</si>
  <si>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</si>
  <si>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</si>
  <si>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</si>
  <si>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</si>
  <si>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</si>
  <si>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</si>
  <si>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</si>
  <si>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</si>
  <si>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</si>
  <si>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</si>
  <si>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</si>
  <si>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</si>
  <si>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</si>
  <si>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</si>
  <si>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</si>
  <si>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</si>
  <si>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</si>
  <si>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</si>
  <si>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</si>
  <si>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</si>
  <si>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</si>
  <si>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</si>
  <si>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</si>
  <si>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</si>
  <si>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</si>
  <si>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</si>
  <si>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</si>
  <si>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</si>
  <si>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</si>
  <si>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</si>
  <si>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</si>
  <si>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</si>
  <si>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</si>
  <si>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</si>
  <si>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</si>
  <si>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</si>
  <si>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</si>
  <si>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</si>
  <si>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</si>
  <si>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</si>
  <si>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</si>
  <si>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</si>
  <si>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</si>
  <si>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</si>
  <si>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</si>
  <si>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</si>
  <si>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</si>
  <si>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</si>
  <si>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</si>
  <si>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</si>
  <si>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</si>
  <si>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</si>
  <si>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</si>
  <si>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</si>
  <si>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</si>
  <si>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</si>
  <si>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</si>
  <si>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</si>
  <si>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</si>
  <si>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</si>
  <si>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</si>
  <si>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</si>
  <si>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</si>
  <si>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</si>
  <si>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</si>
  <si>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</si>
  <si>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</si>
  <si>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</si>
  <si>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</si>
  <si>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</si>
  <si>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</si>
  <si>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</si>
  <si>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</si>
  <si>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</si>
  <si>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</si>
  <si>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</si>
  <si>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</si>
  <si>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</si>
  <si>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</si>
  <si>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</si>
  <si>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</si>
  <si>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</si>
  <si>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</si>
  <si>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</si>
  <si>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</si>
  <si>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</si>
  <si>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</si>
  <si>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</si>
  <si>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</si>
  <si>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</si>
  <si>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</si>
  <si>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</si>
  <si>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</si>
  <si>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</si>
  <si>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</si>
  <si>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</si>
  <si>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</si>
  <si>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</si>
  <si>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</si>
  <si>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</si>
  <si>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</si>
  <si>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</si>
  <si>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</si>
  <si>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</si>
  <si>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</si>
  <si>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</si>
  <si>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</si>
  <si>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</si>
  <si>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</si>
  <si>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</si>
  <si>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</si>
  <si>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</si>
  <si>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</si>
  <si>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</si>
  <si>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</si>
  <si>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</si>
  <si>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</si>
  <si>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</si>
  <si>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</si>
  <si>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</si>
  <si>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</si>
  <si>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</si>
  <si>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</si>
  <si>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</si>
  <si>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</si>
  <si>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</si>
  <si>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</si>
  <si>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</si>
  <si>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</si>
  <si>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</si>
  <si>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</si>
  <si>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</si>
  <si>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</si>
  <si>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</si>
  <si>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</si>
  <si>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</si>
  <si>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</si>
  <si>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</si>
  <si>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</si>
  <si>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</si>
  <si>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</si>
  <si>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</si>
  <si>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</si>
  <si>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</si>
  <si>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</si>
  <si>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</si>
  <si>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</si>
  <si>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</si>
  <si>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</si>
  <si>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</si>
  <si>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</si>
  <si>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</si>
  <si>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</si>
  <si>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</si>
  <si>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</si>
  <si>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</si>
  <si>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</si>
  <si>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</si>
  <si>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</si>
  <si>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</si>
  <si>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</si>
  <si>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</si>
  <si>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</si>
  <si>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</si>
  <si>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</si>
  <si>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</si>
  <si>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</si>
  <si>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</si>
  <si>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</si>
  <si>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</si>
  <si>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</si>
  <si>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</si>
  <si>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</si>
  <si>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</si>
  <si>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</si>
  <si>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</si>
  <si>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</si>
  <si>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</si>
  <si>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</si>
  <si>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</si>
  <si>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</si>
  <si>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</si>
  <si>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</si>
  <si>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</si>
  <si>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</si>
  <si>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</si>
  <si>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</si>
  <si>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</si>
  <si>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</si>
  <si>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</si>
  <si>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</si>
  <si>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</si>
  <si>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</si>
  <si>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</si>
  <si>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</si>
  <si>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</si>
  <si>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</si>
  <si>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</si>
  <si>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</si>
  <si>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</si>
  <si>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</si>
  <si>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</si>
  <si>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</si>
  <si>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</si>
  <si>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</si>
  <si>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</si>
  <si>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</si>
  <si>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</si>
  <si>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</si>
  <si>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</si>
  <si>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</si>
  <si>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</si>
  <si>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</si>
  <si>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</si>
  <si>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</si>
  <si>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</si>
  <si>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</si>
  <si>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</si>
  <si>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</si>
  <si>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</si>
  <si>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</si>
  <si>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</si>
  <si>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</si>
  <si>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</si>
  <si>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</si>
  <si>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</si>
  <si>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</si>
  <si>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</si>
  <si>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</si>
  <si>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</si>
  <si>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</si>
  <si>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</si>
  <si>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</si>
  <si>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</si>
  <si>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</si>
  <si>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</si>
  <si>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</si>
  <si>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</si>
  <si>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</si>
  <si>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</si>
  <si>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</si>
  <si>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</si>
  <si>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</si>
  <si>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</si>
  <si>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</si>
  <si>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</si>
  <si>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</si>
  <si>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</si>
  <si>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</si>
  <si>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</si>
  <si>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</si>
  <si>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</si>
  <si>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</si>
  <si>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</si>
  <si>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</si>
  <si>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</si>
  <si>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</si>
  <si>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</si>
  <si>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</si>
  <si>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</si>
  <si>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</si>
  <si>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</si>
  <si>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</si>
  <si>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</si>
  <si>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</si>
  <si>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</si>
  <si>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</si>
  <si>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</si>
  <si>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</si>
  <si>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</si>
  <si>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</si>
  <si>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</si>
  <si>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</si>
  <si>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</si>
  <si>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</si>
  <si>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</si>
  <si>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</si>
  <si>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</si>
  <si>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</si>
  <si>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</si>
  <si>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</si>
  <si>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</si>
  <si>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</si>
  <si>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</si>
  <si>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</si>
  <si>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</si>
  <si>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</si>
  <si>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</si>
  <si>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</si>
  <si>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</si>
  <si>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</si>
  <si>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</si>
  <si>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</si>
  <si>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</si>
  <si>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</si>
  <si>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</si>
  <si>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</si>
  <si>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</si>
  <si>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</si>
  <si>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</si>
  <si>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</si>
  <si>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</si>
  <si>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</si>
  <si>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</si>
  <si>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</si>
  <si>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</si>
  <si>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</si>
  <si>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</si>
  <si>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</si>
  <si>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</si>
  <si>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</si>
  <si>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</si>
  <si>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</si>
  <si>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</si>
  <si>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</si>
  <si>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</si>
  <si>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</si>
  <si>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</si>
  <si>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</si>
  <si>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</si>
  <si>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</si>
  <si>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</si>
  <si>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</si>
  <si>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</si>
  <si>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</si>
  <si>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</si>
  <si>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</si>
  <si>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</si>
  <si>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</si>
  <si>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</si>
  <si>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</si>
  <si>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</si>
  <si>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</si>
  <si>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</si>
  <si>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</si>
  <si>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</si>
  <si>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</si>
  <si>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</si>
  <si>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</si>
  <si>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</si>
  <si>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</si>
  <si>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</si>
  <si>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</si>
  <si>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</si>
  <si>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</si>
  <si>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</si>
  <si>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</si>
  <si>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</si>
  <si>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</si>
  <si>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</si>
  <si>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</si>
  <si>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</si>
  <si>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</si>
  <si>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</si>
  <si>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</si>
  <si>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</si>
  <si>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</si>
  <si>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</si>
  <si>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</si>
  <si>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</si>
  <si>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</si>
  <si>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</si>
  <si>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</si>
  <si>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</si>
  <si>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</si>
  <si>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</si>
  <si>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</si>
  <si>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</si>
  <si>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</si>
  <si>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</si>
  <si>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</si>
  <si>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</si>
  <si>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</si>
  <si>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</si>
  <si>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</si>
  <si>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</si>
  <si>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</si>
  <si>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</si>
  <si>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</si>
  <si>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</si>
  <si>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</si>
  <si>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</si>
  <si>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</si>
  <si>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</si>
  <si>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</si>
  <si>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</si>
  <si>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</si>
  <si>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</si>
  <si>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</si>
  <si>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</si>
  <si>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</si>
  <si>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</si>
  <si>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</si>
  <si>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</si>
  <si>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</si>
  <si>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</si>
  <si>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</si>
  <si>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</si>
  <si>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</si>
  <si>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</si>
  <si>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</si>
  <si>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</si>
  <si>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</si>
  <si>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</si>
  <si>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</si>
  <si>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</si>
  <si>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</si>
  <si>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</si>
  <si>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</si>
  <si>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</si>
  <si>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</si>
  <si>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</si>
  <si>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</si>
  <si>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</si>
  <si>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</si>
  <si>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</si>
  <si>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</si>
  <si>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</si>
  <si>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</si>
  <si>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</si>
  <si>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</si>
  <si>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</si>
  <si>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</si>
  <si>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</si>
  <si>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</si>
  <si>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</si>
  <si>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</si>
  <si>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</si>
  <si>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</si>
  <si>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</si>
  <si>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</si>
  <si>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</si>
  <si>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</si>
  <si>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</si>
  <si>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</si>
  <si>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</si>
  <si>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</si>
  <si>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</si>
  <si>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</si>
  <si>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</si>
  <si>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</si>
  <si>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</si>
  <si>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</si>
  <si>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</si>
  <si>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</si>
  <si>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</si>
  <si>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</si>
  <si>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</si>
  <si>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</si>
  <si>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</si>
  <si>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</si>
  <si>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</si>
  <si>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</si>
  <si>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</si>
  <si>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</si>
  <si>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</si>
  <si>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</si>
  <si>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</si>
  <si>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</si>
  <si>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</si>
  <si>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</si>
  <si>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</si>
  <si>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</si>
  <si>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</si>
  <si>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</si>
  <si>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</si>
  <si>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</si>
  <si>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</si>
  <si>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</si>
  <si>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</si>
  <si>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</si>
  <si>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</si>
  <si>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</si>
  <si>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</si>
  <si>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</si>
  <si>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</si>
  <si>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</si>
  <si>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</si>
  <si>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</si>
  <si>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</si>
  <si>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</si>
  <si>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</si>
  <si>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</si>
  <si>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</si>
  <si>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</si>
  <si>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</si>
  <si>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</si>
  <si>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</si>
  <si>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</si>
  <si>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</si>
  <si>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</si>
  <si>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</si>
  <si>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</si>
  <si>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</si>
  <si>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</si>
  <si>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</si>
  <si>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</si>
  <si>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</si>
  <si>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</si>
  <si>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</si>
  <si>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</si>
  <si>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</si>
  <si>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</si>
  <si>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</si>
  <si>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</si>
  <si>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</si>
  <si>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</si>
  <si>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</si>
  <si>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</si>
  <si>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</si>
  <si>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</si>
  <si>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</si>
  <si>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</si>
  <si>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</si>
  <si>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</si>
  <si>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</si>
  <si>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</si>
  <si>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</si>
  <si>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</si>
  <si>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</si>
  <si>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</si>
  <si>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</si>
  <si>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</si>
  <si>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</si>
  <si>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</si>
  <si>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</si>
  <si>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</si>
  <si>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</si>
  <si>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</si>
  <si>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</si>
  <si>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</si>
  <si>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</si>
  <si>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</si>
  <si>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</si>
  <si>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</si>
  <si>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</si>
  <si>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</si>
  <si>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</si>
  <si>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</si>
  <si>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</si>
  <si>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</si>
  <si>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</si>
  <si>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</si>
  <si>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</si>
  <si>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</si>
  <si>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</si>
  <si>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</si>
  <si>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</si>
  <si>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</si>
  <si>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</si>
  <si>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</si>
  <si>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</si>
  <si>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</si>
  <si>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</si>
  <si>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</si>
  <si>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</si>
  <si>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</si>
  <si>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</si>
  <si>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</si>
  <si>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</si>
  <si>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</si>
  <si>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</si>
  <si>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</si>
  <si>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</si>
  <si>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</si>
  <si>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</si>
  <si>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</si>
  <si>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</si>
  <si>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</si>
  <si>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</si>
  <si>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</si>
  <si>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</si>
  <si>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</si>
  <si>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</si>
  <si>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</si>
  <si>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</si>
  <si>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</si>
  <si>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</si>
  <si>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</si>
  <si>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</si>
  <si>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</si>
  <si>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</si>
  <si>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</si>
  <si>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</si>
  <si>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</si>
  <si>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</si>
  <si>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</si>
  <si>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</si>
  <si>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</si>
  <si>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</si>
  <si>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</si>
  <si>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</si>
  <si>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</si>
  <si>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</si>
  <si>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</si>
  <si>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</si>
  <si>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</si>
  <si>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</si>
  <si>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</si>
  <si>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</si>
  <si>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</si>
  <si>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</si>
  <si>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</si>
  <si>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</si>
  <si>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</si>
  <si>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</si>
  <si>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</si>
  <si>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</si>
  <si>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</si>
  <si>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</si>
  <si>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</si>
  <si>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</si>
  <si>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</si>
  <si>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</si>
  <si>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</si>
  <si>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</si>
  <si>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</si>
  <si>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</si>
  <si>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</si>
  <si>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</si>
  <si>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</si>
  <si>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</si>
  <si>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</si>
  <si>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</si>
  <si>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</si>
  <si>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</si>
  <si>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</si>
  <si>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</si>
  <si>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</si>
  <si>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</si>
  <si>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</si>
  <si>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</si>
  <si>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</si>
  <si>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</si>
  <si>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</si>
  <si>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</si>
  <si>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</si>
  <si>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</si>
  <si>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</si>
  <si>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</si>
  <si>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</si>
  <si>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</si>
  <si>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</si>
  <si>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</si>
  <si>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</si>
  <si>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</si>
  <si>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</si>
  <si>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</si>
  <si>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</si>
  <si>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</si>
  <si>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</si>
  <si>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</si>
  <si>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</si>
  <si>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</si>
  <si>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</si>
  <si>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</si>
  <si>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</si>
  <si>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</si>
  <si>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</si>
  <si>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</si>
  <si>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</si>
  <si>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</si>
  <si>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</si>
  <si>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</si>
  <si>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</si>
  <si>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</si>
  <si>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</si>
  <si>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</si>
  <si>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</si>
  <si>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</si>
  <si>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</si>
  <si>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</si>
  <si>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</si>
  <si>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</si>
  <si>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</si>
  <si>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</si>
  <si>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</si>
  <si>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</si>
  <si>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</si>
  <si>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</si>
  <si>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</si>
  <si>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</si>
  <si>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</si>
  <si>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</si>
  <si>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</si>
  <si>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</si>
  <si>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</si>
  <si>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</si>
  <si>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</si>
  <si>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</si>
  <si>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</si>
  <si>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</si>
  <si>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</si>
  <si>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</si>
  <si>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</si>
  <si>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</si>
  <si>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</si>
  <si>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</si>
  <si>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</si>
  <si>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</si>
  <si>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</si>
  <si>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</si>
  <si>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</si>
  <si>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</si>
  <si>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</si>
  <si>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</si>
  <si>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</si>
  <si>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</si>
  <si>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</si>
  <si>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</si>
  <si>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</si>
  <si>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</si>
  <si>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</si>
  <si>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</si>
  <si>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</si>
  <si>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</si>
  <si>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</si>
  <si>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</si>
  <si>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</si>
  <si>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</si>
  <si>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</si>
  <si>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</si>
  <si>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</si>
  <si>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</si>
  <si>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</si>
  <si>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</si>
  <si>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</si>
  <si>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</si>
  <si>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</si>
  <si>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</si>
  <si>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</si>
  <si>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</si>
  <si>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</si>
  <si>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</si>
  <si>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</si>
  <si>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</si>
  <si>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</si>
  <si>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</si>
  <si>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</si>
  <si>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</si>
  <si>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</si>
  <si>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</si>
  <si>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</si>
  <si>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</si>
  <si>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</si>
  <si>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</si>
  <si>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</si>
  <si>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</si>
  <si>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</si>
  <si>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</si>
  <si>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</si>
  <si>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</si>
  <si>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</si>
  <si>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</si>
  <si>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</si>
  <si>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</si>
  <si>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</si>
  <si>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</si>
  <si>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</si>
  <si>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</si>
  <si>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</si>
  <si>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</si>
  <si>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</si>
  <si>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</si>
  <si>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</si>
  <si>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</si>
  <si>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</si>
  <si>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</si>
  <si>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</si>
  <si>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</si>
  <si>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</si>
  <si>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</si>
  <si>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</si>
  <si>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</si>
  <si>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</si>
  <si>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</si>
  <si>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</si>
  <si>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</si>
  <si>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</si>
  <si>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</si>
  <si>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</si>
  <si>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</si>
  <si>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</si>
  <si>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</si>
  <si>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</si>
  <si>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</si>
  <si>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</si>
  <si>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</si>
  <si>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</si>
  <si>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</si>
  <si>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</si>
  <si>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</si>
  <si>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</si>
  <si>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</si>
  <si>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</si>
  <si>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</si>
  <si>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</si>
  <si>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</si>
  <si>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</si>
  <si>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</si>
  <si>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</si>
  <si>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</si>
  <si>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</si>
  <si>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</si>
  <si>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</si>
  <si>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</si>
  <si>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</si>
  <si>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</si>
  <si>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</si>
  <si>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</si>
  <si>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</si>
  <si>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</si>
  <si>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</si>
  <si>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</si>
  <si>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</si>
  <si>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</si>
  <si>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</si>
  <si>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</si>
  <si>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</si>
  <si>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</si>
  <si>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</si>
  <si>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</si>
  <si>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</si>
  <si>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</si>
  <si>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</si>
  <si>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</si>
  <si>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</si>
  <si>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</si>
  <si>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</si>
  <si>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</si>
  <si>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</si>
  <si>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</si>
  <si>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</si>
  <si>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</si>
  <si>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</si>
  <si>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</si>
  <si>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</si>
  <si>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</si>
  <si>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</si>
  <si>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</si>
  <si>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</si>
  <si>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</si>
  <si>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</si>
  <si>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</si>
  <si>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</si>
  <si>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</si>
  <si>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</si>
  <si>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</si>
  <si>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</si>
  <si>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</si>
  <si>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</si>
  <si>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</si>
  <si>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</si>
  <si>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</si>
  <si>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</si>
  <si>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</si>
  <si>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</si>
  <si>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</si>
  <si>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</si>
  <si>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</si>
  <si>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</si>
  <si>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</si>
  <si>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</si>
  <si>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</si>
  <si>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</si>
  <si>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</si>
  <si>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</si>
  <si>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</si>
  <si>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</si>
  <si>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</si>
  <si>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</si>
  <si>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</si>
  <si>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</si>
  <si>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</si>
  <si>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</si>
  <si>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</si>
  <si>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</si>
  <si>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</si>
  <si>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</si>
  <si>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</si>
  <si>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</si>
  <si>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</si>
  <si>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</si>
  <si>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</si>
  <si>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</si>
  <si>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</si>
  <si>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</si>
  <si>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</si>
  <si>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</si>
  <si>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</si>
  <si>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</si>
  <si>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</si>
  <si>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</si>
  <si>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</si>
  <si>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</si>
  <si>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</si>
  <si>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</si>
  <si>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</si>
  <si>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</si>
  <si>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</si>
  <si>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</si>
  <si>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</si>
  <si>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</si>
  <si>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</si>
  <si>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</si>
  <si>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</si>
  <si>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</si>
  <si>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</si>
  <si>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</si>
  <si>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</si>
  <si>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</si>
  <si>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</si>
  <si>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</si>
  <si>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</si>
  <si>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</si>
  <si>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</si>
  <si>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</si>
  <si>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</si>
  <si>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</si>
  <si>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</si>
  <si>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</si>
  <si>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</si>
  <si>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</si>
  <si>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</si>
  <si>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</si>
  <si>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</si>
  <si>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</si>
  <si>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</si>
  <si>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</si>
  <si>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</si>
  <si>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</si>
  <si>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</si>
  <si>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</si>
  <si>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</si>
  <si>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</si>
  <si>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</si>
  <si>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</si>
  <si>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</si>
  <si>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</si>
  <si>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</si>
  <si>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</si>
  <si>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</si>
  <si>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</si>
  <si>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</si>
  <si>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</si>
  <si>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</si>
  <si>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</si>
  <si>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</si>
  <si>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</si>
  <si>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</si>
  <si>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</si>
  <si>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</si>
  <si>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</si>
  <si>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</si>
  <si>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</si>
  <si>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</si>
  <si>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</si>
  <si>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</si>
  <si>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</si>
  <si>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</si>
  <si>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</si>
  <si>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</si>
  <si>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</si>
  <si>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</si>
  <si>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</si>
  <si>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</si>
  <si>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</si>
  <si>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</si>
  <si>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</si>
  <si>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</si>
  <si>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</si>
  <si>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</si>
  <si>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</si>
  <si>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</si>
  <si>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</si>
  <si>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</si>
  <si>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</si>
  <si>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</si>
  <si>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</si>
  <si>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</si>
  <si>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</si>
  <si>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</si>
  <si>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</si>
  <si>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</si>
  <si>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</si>
  <si>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</si>
  <si>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</si>
  <si>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</si>
  <si>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</si>
  <si>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</si>
  <si>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</si>
  <si>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</si>
  <si>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</si>
  <si>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</si>
  <si>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</si>
  <si>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</si>
  <si>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</si>
  <si>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</si>
  <si>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</si>
  <si>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</si>
  <si>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</si>
  <si>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</si>
  <si>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</si>
  <si>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</si>
  <si>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</si>
  <si>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</si>
  <si>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</si>
  <si>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</si>
  <si>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</si>
  <si>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</si>
  <si>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</si>
  <si>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</si>
  <si>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</si>
  <si>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</si>
  <si>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</si>
  <si>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</si>
  <si>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</si>
  <si>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</si>
  <si>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</si>
  <si>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</si>
  <si>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</si>
  <si>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</si>
  <si>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</si>
  <si>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</si>
  <si>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</si>
  <si>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</si>
  <si>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</si>
  <si>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</si>
  <si>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</si>
  <si>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</si>
  <si>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</si>
  <si>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</si>
  <si>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</si>
  <si>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</si>
  <si>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</si>
  <si>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</si>
  <si>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</si>
  <si>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</si>
  <si>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</si>
  <si>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</si>
  <si>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</si>
  <si>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</si>
  <si>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</si>
  <si>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</si>
  <si>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</si>
  <si>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</si>
  <si>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</si>
  <si>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</si>
  <si>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</si>
  <si>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</si>
  <si>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</si>
  <si>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</si>
  <si>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</si>
  <si>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</si>
  <si>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</si>
  <si>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</si>
  <si>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</si>
  <si>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</si>
  <si>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</si>
  <si>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</si>
  <si>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</si>
  <si>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</si>
  <si>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</si>
  <si>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</si>
  <si>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</si>
  <si>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</si>
  <si>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</si>
  <si>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</si>
  <si>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</si>
  <si>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</si>
  <si>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</si>
  <si>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</si>
  <si>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</si>
  <si>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</si>
  <si>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</si>
  <si>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</si>
  <si>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</si>
  <si>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</si>
  <si>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</si>
  <si>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</si>
  <si>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</si>
  <si>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</si>
  <si>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</si>
  <si>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</si>
  <si>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</si>
  <si>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</si>
  <si>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</si>
  <si>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</si>
  <si>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</si>
  <si>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</si>
  <si>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</si>
  <si>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</si>
  <si>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</si>
  <si>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</si>
  <si>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</si>
  <si>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</si>
  <si>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</si>
  <si>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</si>
  <si>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</si>
  <si>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</si>
  <si>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</si>
  <si>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</si>
  <si>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</si>
  <si>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</si>
  <si>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</si>
  <si>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</si>
  <si>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</si>
  <si>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</si>
  <si>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</si>
  <si>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</si>
  <si>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</si>
  <si>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</si>
  <si>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</si>
  <si>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</si>
  <si>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</si>
  <si>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</si>
  <si>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</si>
  <si>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</si>
  <si>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</si>
  <si>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</si>
  <si>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</si>
  <si>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</si>
  <si>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</si>
  <si>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</si>
  <si>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</si>
  <si>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</si>
  <si>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</si>
  <si>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</si>
  <si>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</si>
  <si>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</si>
  <si>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</si>
  <si>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</si>
  <si>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</si>
  <si>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</si>
  <si>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</si>
  <si>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</si>
  <si>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</si>
  <si>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</si>
  <si>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</si>
  <si>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</si>
  <si>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</si>
  <si>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</si>
  <si>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</si>
  <si>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</si>
  <si>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</si>
  <si>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</si>
  <si>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</si>
  <si>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</si>
  <si>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</si>
  <si>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</si>
  <si>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</si>
  <si>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</si>
  <si>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</si>
  <si>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</si>
  <si>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</si>
  <si>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</si>
  <si>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</si>
  <si>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</si>
  <si>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</si>
  <si>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</si>
  <si>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</si>
  <si>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</si>
  <si>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</si>
  <si>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</si>
  <si>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</si>
  <si>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</si>
  <si>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</si>
  <si>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</si>
  <si>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</si>
  <si>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</si>
  <si>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</si>
  <si>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</si>
  <si>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</si>
  <si>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</si>
  <si>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</si>
  <si>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</si>
  <si>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</si>
  <si>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</si>
  <si>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</si>
  <si>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</si>
  <si>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</si>
  <si>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</si>
  <si>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</si>
  <si>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</si>
  <si>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</si>
  <si>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</si>
  <si>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</si>
  <si>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</si>
  <si>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</si>
  <si>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</si>
  <si>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</si>
  <si>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</si>
  <si>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</si>
  <si>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</si>
  <si>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</si>
  <si>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</si>
  <si>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</si>
  <si>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</si>
  <si>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</si>
  <si>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</si>
  <si>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</si>
  <si>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</si>
  <si>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</si>
  <si>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</si>
  <si>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</si>
  <si>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</si>
  <si>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</si>
  <si>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</si>
  <si>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</si>
  <si>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</si>
  <si>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</si>
  <si>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</si>
  <si>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</si>
  <si>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</si>
  <si>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</si>
  <si>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</si>
  <si>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</si>
  <si>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</si>
  <si>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</si>
  <si>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</si>
  <si>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</si>
  <si>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</si>
  <si>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</si>
  <si>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</si>
  <si>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</si>
  <si>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</si>
  <si>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</si>
  <si>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</si>
  <si>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</si>
  <si>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</si>
  <si>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</si>
  <si>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</si>
  <si>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</si>
  <si>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</si>
  <si>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</si>
  <si>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</si>
  <si>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</si>
  <si>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</si>
  <si>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</si>
  <si>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</si>
  <si>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</si>
  <si>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</si>
  <si>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</si>
  <si>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</si>
  <si>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</si>
  <si>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</si>
  <si>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</si>
  <si>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</si>
  <si>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</si>
  <si>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</si>
  <si>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</si>
  <si>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</si>
  <si>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</si>
  <si>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</si>
  <si>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</si>
  <si>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</si>
  <si>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</si>
  <si>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</si>
  <si>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</si>
  <si>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</si>
  <si>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</si>
  <si>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</si>
  <si>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</si>
  <si>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</si>
  <si>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</si>
  <si>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</si>
  <si>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</si>
  <si>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</si>
  <si>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</si>
  <si>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</si>
  <si>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</si>
  <si>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</si>
  <si>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</si>
  <si>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</si>
  <si>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</si>
  <si>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</si>
  <si>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</si>
  <si>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</si>
  <si>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</si>
  <si>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</si>
  <si>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</si>
  <si>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</si>
  <si>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</si>
  <si>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</si>
  <si>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</si>
  <si>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</si>
  <si>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</si>
  <si>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</si>
  <si>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</si>
  <si>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</si>
  <si>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</si>
  <si>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</si>
  <si>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</si>
  <si>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</si>
  <si>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</si>
  <si>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</si>
  <si>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</si>
  <si>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</si>
  <si>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</si>
  <si>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</si>
  <si>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</si>
  <si>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</si>
  <si>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</si>
  <si>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</si>
  <si>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</si>
  <si>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</si>
  <si>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</si>
  <si>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</si>
  <si>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</si>
  <si>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</si>
  <si>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</si>
  <si>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</si>
  <si>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</si>
  <si>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</si>
  <si>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</si>
  <si>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</si>
  <si>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</si>
  <si>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</si>
  <si>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</si>
  <si>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</si>
  <si>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</si>
  <si>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</si>
  <si>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</si>
  <si>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</si>
  <si>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</si>
  <si>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</si>
  <si>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</si>
  <si>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</si>
  <si>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</si>
  <si>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</si>
  <si>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</si>
  <si>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</si>
  <si>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</si>
  <si>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</si>
  <si>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</si>
  <si>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</si>
  <si>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</si>
  <si>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</si>
  <si>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</si>
  <si>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</si>
  <si>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</si>
  <si>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</si>
  <si>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</si>
  <si>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</si>
  <si>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</si>
  <si>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</si>
  <si>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</si>
  <si>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</si>
  <si>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</si>
  <si>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</si>
  <si>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</si>
  <si>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</si>
  <si>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</si>
  <si>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</si>
  <si>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</si>
  <si>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</si>
  <si>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</si>
  <si>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</si>
  <si>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</si>
  <si>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</si>
  <si>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</si>
  <si>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</si>
  <si>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</si>
  <si>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</si>
  <si>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</si>
  <si>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</si>
  <si>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</si>
  <si>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</si>
  <si>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</si>
  <si>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</si>
  <si>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</si>
  <si>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</si>
  <si>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</si>
  <si>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</si>
  <si>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</si>
  <si>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</si>
  <si>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</si>
  <si>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</si>
  <si>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</si>
  <si>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</si>
  <si>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</si>
  <si>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</si>
  <si>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</si>
  <si>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</si>
  <si>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</si>
  <si>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</si>
  <si>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</si>
  <si>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</si>
  <si>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</si>
  <si>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</si>
  <si>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</si>
  <si>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</si>
  <si>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</si>
  <si>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</si>
  <si>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</si>
  <si>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</si>
  <si>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</si>
  <si>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</si>
  <si>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</si>
  <si>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</si>
  <si>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</si>
  <si>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</si>
  <si>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</si>
  <si>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</si>
  <si>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</si>
  <si>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</si>
  <si>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</si>
  <si>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</si>
  <si>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</si>
  <si>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</si>
  <si>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</si>
  <si>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</si>
  <si>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</si>
  <si>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</si>
  <si>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</si>
  <si>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</si>
  <si>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</si>
  <si>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</si>
  <si>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</si>
  <si>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</si>
  <si>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</si>
  <si>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</si>
  <si>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</si>
  <si>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</si>
  <si>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</si>
  <si>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</si>
  <si>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</si>
  <si>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</si>
  <si>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</si>
  <si>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</si>
  <si>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</si>
  <si>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</si>
  <si>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</si>
  <si>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</si>
  <si>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</si>
  <si>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</si>
  <si>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</si>
  <si>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</si>
  <si>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</si>
  <si>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</si>
  <si>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</si>
  <si>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</si>
  <si>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</si>
  <si>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</si>
  <si>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</si>
  <si>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</si>
  <si>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</si>
  <si>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</si>
  <si>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</si>
  <si>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</si>
  <si>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</si>
  <si>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</si>
  <si>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</si>
  <si>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</si>
  <si>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</si>
  <si>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</si>
  <si>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</si>
  <si>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</si>
  <si>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</si>
  <si>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</si>
  <si>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</si>
  <si>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</si>
  <si>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</si>
  <si>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</si>
  <si>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</si>
  <si>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</si>
  <si>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</si>
  <si>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</si>
  <si>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</si>
  <si>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</si>
  <si>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</si>
  <si>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</si>
  <si>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</si>
  <si>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</si>
  <si>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</si>
  <si>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</si>
  <si>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</si>
  <si>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</si>
  <si>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</si>
  <si>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</si>
  <si>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</si>
  <si>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</si>
  <si>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</si>
  <si>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</si>
  <si>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</si>
  <si>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</si>
  <si>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</si>
  <si>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</si>
  <si>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</si>
  <si>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</si>
  <si>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</si>
  <si>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</si>
  <si>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</si>
  <si>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</si>
  <si>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</si>
  <si>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</si>
  <si>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</si>
  <si>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</si>
  <si>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</si>
  <si>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</si>
  <si>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</si>
  <si>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</si>
  <si>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</si>
  <si>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</si>
  <si>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</si>
  <si>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</si>
  <si>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</si>
  <si>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</si>
  <si>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</si>
  <si>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</si>
  <si>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</si>
  <si>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</si>
  <si>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</si>
  <si>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</si>
  <si>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</si>
  <si>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</si>
  <si>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</si>
  <si>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</si>
  <si>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</si>
  <si>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</si>
  <si>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</si>
  <si>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</si>
  <si>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</si>
  <si>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</si>
  <si>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</si>
  <si>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</si>
  <si>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</si>
  <si>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</si>
  <si>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</si>
  <si>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</si>
  <si>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</si>
  <si>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</si>
  <si>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</si>
  <si>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</si>
  <si>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</si>
  <si>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</si>
  <si>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</si>
  <si>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</si>
  <si>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</si>
  <si>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</si>
  <si>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</si>
  <si>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</si>
  <si>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</si>
  <si>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</si>
  <si>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</si>
  <si>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</si>
  <si>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</si>
  <si>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</si>
  <si>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</si>
  <si>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</si>
  <si>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</si>
  <si>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</si>
  <si>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</si>
  <si>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</si>
  <si>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</si>
  <si>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</si>
  <si>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</si>
  <si>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</si>
  <si>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</si>
  <si>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</si>
  <si>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</si>
  <si>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</si>
  <si>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</si>
  <si>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</si>
  <si>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</si>
  <si>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</si>
  <si>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</si>
  <si>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</si>
  <si>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</si>
  <si>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</si>
  <si>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</si>
  <si>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</si>
  <si>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</si>
  <si>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</si>
  <si>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</si>
  <si>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</si>
  <si>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</si>
  <si>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</si>
  <si>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</si>
  <si>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</si>
  <si>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</si>
  <si>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</si>
  <si>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</si>
  <si>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</si>
  <si>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</si>
  <si>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</si>
  <si>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</si>
  <si>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</si>
  <si>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</si>
  <si>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</si>
  <si>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</si>
  <si>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</si>
  <si>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</si>
  <si>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</si>
  <si>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</si>
  <si>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</si>
  <si>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</si>
  <si>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</si>
  <si>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</si>
  <si>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</si>
  <si>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</si>
  <si>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</si>
  <si>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</si>
  <si>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</si>
  <si>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</si>
  <si>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</si>
  <si>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</si>
  <si>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</si>
  <si>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</si>
  <si>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</si>
  <si>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</si>
  <si>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</si>
  <si>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</si>
  <si>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</si>
  <si>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</si>
  <si>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</si>
  <si>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</si>
  <si>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</si>
  <si>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</si>
  <si>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</si>
  <si>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</si>
  <si>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</si>
  <si>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</si>
  <si>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</si>
  <si>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</si>
  <si>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</si>
  <si>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</si>
  <si>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</si>
  <si>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</si>
  <si>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</si>
  <si>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</si>
  <si>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</si>
  <si>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</si>
  <si>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</si>
  <si>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</si>
  <si>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</si>
  <si>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</si>
  <si>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</si>
  <si>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</si>
  <si>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</si>
  <si>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</si>
  <si>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</si>
  <si>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</si>
  <si>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</si>
  <si>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</si>
  <si>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</si>
  <si>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</si>
  <si>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</si>
  <si>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</si>
  <si>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</si>
  <si>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</si>
  <si>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</si>
  <si>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</si>
  <si>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</si>
  <si>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</si>
  <si>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</si>
  <si>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</si>
  <si>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</si>
  <si>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</si>
  <si>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</si>
  <si>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</si>
  <si>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</si>
  <si>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</si>
  <si>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</si>
  <si>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</si>
  <si>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</si>
  <si>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</si>
  <si>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</si>
  <si>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</si>
  <si>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</si>
  <si>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</si>
  <si>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</si>
  <si>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</si>
  <si>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</si>
  <si>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</si>
  <si>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</si>
  <si>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</si>
  <si>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</si>
  <si>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</si>
  <si>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</si>
  <si>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</si>
  <si>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</si>
  <si>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</si>
  <si>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</si>
  <si>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</si>
  <si>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</si>
  <si>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</si>
  <si>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</si>
  <si>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</si>
  <si>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</si>
  <si>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</si>
  <si>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</si>
  <si>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</si>
  <si>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</si>
  <si>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</si>
  <si>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</si>
  <si>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</si>
  <si>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</si>
  <si>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</si>
  <si>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</si>
  <si>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</si>
  <si>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</si>
  <si>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</si>
  <si>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</si>
  <si>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</si>
  <si>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</si>
  <si>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</si>
  <si>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</si>
  <si>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</si>
  <si>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</si>
  <si>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</si>
  <si>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</si>
  <si>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</si>
  <si>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</si>
  <si>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</si>
  <si>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</si>
  <si>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</si>
  <si>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</si>
  <si>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</si>
  <si>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</si>
  <si>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</si>
  <si>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</si>
  <si>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</si>
  <si>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</si>
  <si>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</si>
  <si>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</si>
  <si>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</si>
  <si>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</si>
  <si>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</si>
  <si>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</si>
  <si>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</si>
  <si>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</si>
  <si>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</si>
  <si>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</si>
  <si>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</si>
  <si>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</si>
  <si>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</si>
  <si>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</si>
  <si>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</si>
  <si>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</si>
  <si>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</si>
  <si>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</si>
  <si>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</si>
  <si>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</si>
  <si>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</si>
  <si>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</si>
  <si>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</si>
  <si>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</si>
  <si>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</si>
  <si>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</si>
  <si>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</si>
  <si>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</si>
  <si>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</si>
  <si>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</si>
  <si>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</si>
  <si>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</si>
  <si>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</si>
  <si>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</si>
  <si>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</si>
  <si>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</si>
  <si>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</si>
  <si>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</si>
  <si>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</si>
  <si>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</si>
  <si>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</si>
  <si>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</si>
  <si>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</si>
  <si>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</si>
  <si>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</si>
  <si>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</si>
  <si>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</si>
  <si>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</si>
  <si>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</si>
  <si>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</si>
  <si>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</si>
  <si>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</si>
  <si>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</si>
  <si>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</si>
  <si>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</si>
  <si>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</si>
  <si>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</si>
  <si>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</si>
  <si>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</si>
  <si>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</si>
  <si>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</si>
  <si>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</si>
  <si>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</si>
  <si>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</si>
  <si>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</si>
  <si>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</si>
  <si>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</si>
  <si>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</si>
  <si>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</si>
  <si>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</si>
  <si>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</si>
  <si>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</si>
  <si>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</si>
  <si>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</si>
  <si>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</si>
  <si>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</si>
  <si>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</si>
  <si>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</si>
  <si>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</si>
  <si>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</si>
  <si>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</si>
  <si>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</si>
  <si>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</si>
  <si>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</si>
  <si>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</si>
  <si>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</si>
  <si>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</si>
  <si>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</si>
  <si>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</si>
  <si>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</si>
  <si>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</si>
  <si>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</si>
  <si>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</si>
  <si>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</si>
  <si>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</si>
  <si>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</si>
  <si>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</si>
  <si>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</si>
  <si>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</si>
  <si>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</si>
  <si>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</si>
  <si>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</si>
  <si>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</si>
  <si>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</si>
  <si>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</si>
  <si>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</si>
  <si>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</si>
  <si>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</si>
  <si>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</si>
  <si>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</si>
  <si>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</si>
  <si>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</si>
  <si>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</si>
  <si>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</si>
  <si>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</si>
  <si>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</si>
  <si>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</si>
  <si>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</si>
  <si>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</si>
  <si>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</si>
  <si>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</si>
  <si>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</si>
  <si>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</si>
  <si>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</si>
  <si>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</si>
  <si>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</si>
  <si>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</si>
  <si>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</si>
  <si>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</si>
  <si>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</si>
  <si>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</si>
  <si>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</si>
  <si>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</si>
  <si>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</si>
  <si>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</si>
  <si>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</si>
  <si>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</si>
  <si>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</si>
  <si>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</si>
  <si>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</si>
  <si>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</si>
  <si>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</si>
  <si>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</si>
  <si>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</si>
  <si>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</si>
  <si>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</si>
  <si>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</si>
  <si>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</si>
  <si>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</si>
  <si>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</si>
  <si>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</si>
  <si>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</si>
  <si>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</si>
  <si>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</si>
  <si>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</si>
  <si>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</si>
  <si>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</si>
  <si>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</si>
  <si>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</si>
  <si>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</si>
  <si>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</si>
  <si>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</si>
  <si>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</si>
  <si>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</si>
  <si>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</si>
  <si>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</si>
  <si>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</si>
  <si>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</si>
  <si>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</si>
  <si>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</si>
  <si>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</si>
  <si>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</si>
  <si>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</si>
  <si>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</si>
  <si>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</si>
  <si>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</si>
  <si>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</si>
  <si>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</si>
  <si>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</si>
  <si>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</si>
  <si>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</si>
  <si>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</si>
  <si>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</si>
  <si>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</si>
  <si>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</si>
  <si>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</si>
  <si>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</si>
  <si>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</si>
  <si>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</si>
  <si>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</si>
  <si>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</si>
  <si>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</si>
  <si>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</si>
  <si>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</si>
  <si>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</si>
  <si>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</si>
  <si>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</si>
  <si>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</si>
  <si>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</si>
  <si>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</si>
  <si>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</si>
  <si>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</si>
  <si>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</si>
  <si>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</si>
  <si>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</si>
  <si>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</si>
  <si>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</si>
  <si>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</si>
  <si>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</si>
  <si>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</si>
  <si>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</si>
  <si>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</si>
  <si>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</si>
  <si>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</si>
  <si>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</si>
  <si>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</si>
  <si>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</si>
  <si>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</si>
  <si>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</si>
  <si>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</si>
  <si>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</si>
  <si>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</si>
  <si>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</si>
  <si>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</si>
  <si>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</si>
  <si>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</si>
  <si>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</si>
  <si>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</si>
  <si>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</si>
  <si>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</si>
  <si>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</si>
  <si>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</si>
  <si>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</si>
  <si>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</si>
  <si>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</si>
  <si>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</si>
  <si>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</si>
  <si>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</si>
  <si>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</si>
  <si>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</si>
  <si>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</si>
  <si>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</si>
  <si>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</si>
  <si>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</si>
  <si>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</si>
  <si>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</si>
  <si>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</si>
  <si>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</si>
  <si>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</si>
  <si>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</si>
  <si>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</si>
  <si>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</si>
  <si>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</si>
  <si>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</si>
  <si>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</si>
  <si>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</si>
  <si>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</si>
  <si>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</si>
  <si>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</si>
  <si>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</si>
  <si>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</si>
  <si>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</si>
  <si>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</si>
  <si>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</si>
  <si>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</si>
  <si>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</si>
  <si>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</si>
  <si>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</si>
  <si>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</si>
  <si>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</si>
  <si>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</si>
  <si>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</si>
  <si>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</si>
  <si>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</si>
  <si>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</si>
  <si>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</si>
  <si>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</si>
  <si>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</si>
  <si>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</si>
  <si>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</si>
  <si>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</si>
  <si>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</si>
  <si>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</si>
  <si>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</si>
  <si>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</si>
  <si>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</si>
  <si>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</si>
  <si>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</si>
  <si>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</si>
  <si>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</si>
  <si>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</si>
  <si>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</si>
  <si>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</si>
  <si>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</si>
  <si>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</si>
  <si>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</si>
  <si>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</si>
  <si>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</si>
  <si>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</si>
  <si>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</si>
  <si>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</si>
  <si>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</si>
  <si>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</si>
  <si>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</si>
  <si>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</si>
  <si>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</si>
  <si>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</si>
  <si>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</si>
  <si>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</si>
  <si>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</si>
  <si>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</si>
  <si>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</si>
  <si>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</si>
  <si>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</si>
  <si>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</si>
  <si>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</si>
  <si>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</si>
  <si>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</si>
  <si>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</si>
  <si>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</si>
  <si>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</si>
  <si>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</si>
  <si>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</si>
  <si>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</si>
  <si>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</si>
  <si>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</si>
  <si>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</si>
  <si>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</si>
  <si>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</si>
  <si>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</si>
  <si>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</si>
  <si>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</si>
  <si>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</si>
  <si>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</si>
  <si>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</si>
  <si>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</si>
  <si>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</si>
  <si>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</si>
  <si>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</si>
  <si>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</si>
  <si>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</si>
  <si>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</si>
  <si>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</si>
  <si>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</si>
  <si>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</si>
  <si>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</si>
  <si>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</si>
  <si>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</si>
  <si>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</si>
  <si>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</si>
  <si>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</si>
  <si>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</si>
  <si>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</si>
  <si>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</si>
  <si>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</si>
  <si>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</si>
  <si>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</si>
  <si>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</si>
  <si>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</si>
  <si>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</si>
  <si>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</si>
  <si>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</si>
  <si>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</si>
  <si>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</si>
  <si>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</si>
  <si>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</si>
  <si>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</si>
  <si>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</si>
  <si>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</si>
  <si>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</si>
  <si>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</si>
  <si>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</si>
  <si>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</si>
  <si>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</si>
  <si>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</si>
  <si>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</si>
  <si>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</si>
  <si>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</si>
  <si>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</si>
  <si>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</si>
  <si>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</si>
  <si>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</si>
  <si>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</si>
  <si>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</si>
  <si>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</si>
  <si>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</si>
  <si>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</si>
  <si>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</si>
  <si>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</si>
  <si>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</si>
  <si>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</si>
  <si>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</si>
  <si>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</si>
  <si>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</si>
  <si>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</si>
  <si>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</si>
  <si>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</si>
  <si>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</si>
  <si>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</si>
  <si>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</si>
  <si>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</si>
  <si>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</si>
  <si>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</si>
  <si>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</si>
  <si>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</si>
  <si>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</si>
  <si>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</si>
  <si>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</si>
  <si>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</si>
  <si>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</si>
  <si>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</si>
  <si>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</si>
  <si>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</si>
  <si>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</si>
  <si>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</si>
  <si>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</si>
  <si>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</si>
  <si>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</si>
  <si>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</si>
  <si>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</si>
  <si>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</si>
  <si>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</si>
  <si>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</si>
  <si>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</si>
  <si>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</si>
  <si>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</si>
  <si>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</si>
  <si>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</si>
  <si>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</si>
  <si>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</si>
  <si>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</si>
  <si>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</si>
  <si>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</si>
  <si>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</si>
  <si>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</si>
  <si>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</si>
  <si>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</si>
  <si>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</si>
  <si>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</si>
  <si>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</si>
  <si>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</si>
  <si>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</si>
  <si>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</si>
  <si>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</si>
  <si>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</si>
  <si>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</si>
  <si>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</si>
  <si>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</si>
  <si>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</si>
  <si>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</si>
  <si>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</si>
  <si>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</si>
  <si>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</si>
  <si>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</si>
  <si>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</si>
  <si>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</si>
  <si>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</si>
  <si>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</si>
  <si>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</si>
  <si>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</si>
  <si>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</si>
  <si>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</si>
  <si>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</si>
  <si>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</si>
  <si>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</si>
  <si>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</si>
  <si>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</si>
  <si>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</si>
  <si>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</si>
  <si>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</si>
  <si>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</si>
  <si>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</si>
  <si>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</si>
  <si>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</si>
  <si>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</si>
  <si>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</si>
  <si>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</si>
  <si>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</si>
  <si>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</si>
  <si>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</si>
  <si>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</si>
  <si>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</si>
  <si>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</si>
  <si>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</si>
  <si>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</si>
  <si>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</si>
  <si>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</si>
  <si>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</si>
  <si>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</si>
  <si>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</si>
  <si>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</si>
  <si>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</si>
  <si>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</si>
  <si>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</si>
  <si>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</si>
  <si>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</si>
  <si>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</si>
  <si>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</si>
  <si>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</si>
  <si>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</si>
  <si>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</si>
  <si>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</si>
  <si>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</si>
  <si>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</si>
  <si>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</si>
  <si>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</si>
  <si>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</si>
  <si>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</si>
  <si>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</si>
  <si>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</si>
  <si>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</si>
  <si>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</si>
  <si>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</si>
  <si>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</si>
  <si>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</si>
  <si>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</si>
  <si>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</si>
  <si>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</si>
  <si>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</si>
  <si>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</si>
  <si>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</si>
  <si>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</si>
  <si>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</si>
  <si>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</si>
  <si>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</si>
  <si>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</si>
  <si>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</si>
  <si>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</si>
  <si>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</si>
  <si>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</si>
  <si>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</si>
  <si>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</si>
  <si>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</si>
  <si>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</si>
  <si>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</si>
  <si>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</si>
  <si>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</si>
  <si>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</si>
  <si>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</si>
  <si>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</si>
  <si>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</si>
  <si>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</si>
  <si>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</si>
  <si>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</si>
  <si>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</si>
  <si>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</si>
  <si>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</si>
  <si>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</si>
  <si>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</si>
  <si>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</si>
  <si>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</si>
  <si>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</si>
  <si>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</si>
  <si>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</si>
  <si>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</si>
  <si>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</si>
  <si>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</si>
  <si>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</si>
  <si>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</si>
  <si>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</si>
  <si>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</si>
  <si>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</si>
  <si>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</si>
  <si>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</si>
  <si>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</si>
  <si>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</si>
  <si>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</si>
  <si>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</si>
  <si>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</si>
  <si>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</si>
  <si>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</si>
  <si>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</si>
  <si>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</si>
  <si>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</si>
  <si>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</si>
  <si>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</si>
  <si>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</si>
  <si>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</si>
  <si>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</si>
  <si>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</si>
  <si>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</si>
  <si>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</si>
  <si>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</si>
  <si>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</si>
  <si>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</si>
  <si>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</si>
  <si>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</si>
  <si>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</si>
  <si>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</si>
  <si>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</si>
  <si>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</si>
  <si>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</si>
  <si>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</si>
  <si>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</si>
  <si>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</si>
  <si>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</si>
  <si>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</si>
  <si>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</si>
  <si>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</si>
  <si>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</si>
  <si>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</si>
  <si>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</si>
  <si>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</si>
  <si>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</si>
  <si>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</si>
  <si>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</si>
  <si>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</si>
  <si>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</si>
  <si>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</si>
  <si>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</si>
  <si>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</si>
  <si>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</si>
  <si>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</si>
  <si>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</si>
  <si>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</si>
  <si>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</si>
  <si>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</si>
  <si>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</si>
  <si>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</si>
  <si>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</si>
  <si>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</si>
  <si>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</si>
  <si>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</si>
  <si>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</si>
  <si>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</si>
  <si>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</si>
  <si>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</si>
  <si>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</si>
  <si>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</si>
  <si>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</si>
  <si>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</si>
  <si>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</si>
  <si>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</si>
  <si>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</si>
  <si>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</si>
  <si>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</si>
  <si>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</si>
  <si>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</si>
  <si>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</si>
  <si>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</si>
  <si>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</si>
  <si>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</si>
  <si>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</si>
  <si>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</si>
  <si>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</si>
  <si>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</si>
  <si>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</si>
  <si>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</si>
  <si>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</si>
  <si>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</si>
  <si>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</si>
  <si>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</si>
  <si>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</si>
  <si>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</si>
  <si>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</si>
  <si>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</si>
  <si>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</si>
  <si>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</si>
  <si>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</si>
  <si>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</si>
  <si>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</si>
  <si>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</si>
  <si>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</si>
  <si>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</si>
  <si>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</si>
  <si>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</si>
  <si>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</si>
  <si>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</si>
  <si>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</si>
  <si>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</si>
  <si>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</si>
  <si>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</si>
  <si>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</si>
  <si>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</si>
  <si>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</si>
  <si>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</si>
  <si>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</si>
  <si>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</si>
  <si>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</si>
  <si>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</si>
  <si>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</si>
  <si>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</si>
  <si>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</si>
  <si>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</si>
  <si>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</si>
  <si>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</si>
  <si>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</si>
  <si>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</si>
  <si>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</si>
  <si>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</si>
  <si>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</si>
  <si>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</si>
  <si>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</si>
  <si>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</si>
  <si>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</si>
  <si>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</si>
  <si>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</si>
  <si>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</si>
  <si>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</si>
  <si>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</si>
  <si>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</si>
  <si>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</si>
  <si>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</si>
  <si>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</si>
  <si>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</si>
  <si>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</si>
  <si>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</si>
  <si>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</si>
  <si>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</si>
  <si>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</si>
  <si>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</si>
  <si>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</si>
  <si>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</si>
  <si>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</si>
  <si>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</si>
  <si>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</si>
  <si>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</si>
  <si>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</si>
  <si>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</si>
  <si>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</si>
  <si>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</si>
  <si>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</si>
  <si>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</si>
  <si>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</si>
  <si>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</si>
  <si>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</si>
  <si>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</si>
  <si>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</si>
  <si>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</si>
  <si>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</si>
  <si>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</si>
  <si>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</si>
  <si>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</si>
  <si>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</si>
  <si>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</si>
  <si>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</si>
  <si>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</si>
  <si>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</si>
  <si>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</si>
  <si>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</si>
  <si>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</si>
  <si>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</si>
  <si>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</si>
  <si>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</si>
  <si>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</si>
  <si>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</si>
  <si>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</si>
  <si>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</si>
  <si>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</si>
  <si>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</si>
  <si>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</si>
  <si>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</si>
  <si>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</si>
  <si>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</si>
  <si>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</si>
  <si>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</si>
  <si>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</si>
  <si>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</si>
  <si>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</si>
  <si>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</si>
  <si>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</si>
  <si>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</si>
  <si>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</si>
  <si>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</si>
  <si>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</si>
  <si>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</si>
  <si>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</si>
  <si>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</si>
  <si>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</si>
  <si>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</si>
  <si>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</si>
  <si>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</si>
  <si>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</si>
  <si>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</si>
  <si>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</si>
  <si>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</si>
  <si>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</si>
  <si>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</si>
  <si>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</si>
  <si>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</si>
  <si>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</si>
  <si>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</si>
  <si>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</si>
  <si>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</si>
  <si>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</si>
  <si>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</si>
  <si>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</si>
  <si>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</si>
  <si>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</si>
  <si>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</si>
  <si>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</si>
  <si>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</si>
  <si>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</si>
  <si>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</si>
  <si>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</si>
  <si>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</si>
  <si>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</si>
  <si>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</si>
  <si>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</si>
  <si>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</si>
  <si>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</si>
  <si>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</si>
  <si>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</si>
  <si>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</si>
  <si>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</si>
  <si>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</si>
  <si>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</si>
  <si>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</si>
  <si>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</si>
  <si>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</si>
  <si>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</si>
  <si>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</si>
  <si>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</si>
  <si>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</si>
  <si>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</si>
  <si>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</si>
  <si>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</si>
  <si>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</si>
  <si>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</si>
  <si>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</si>
  <si>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</si>
  <si>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</si>
  <si>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</si>
  <si>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</si>
  <si>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</si>
  <si>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</si>
  <si>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</si>
  <si>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</si>
  <si>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</si>
  <si>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</si>
  <si>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</si>
  <si>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</si>
  <si>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</si>
  <si>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</si>
  <si>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</si>
  <si>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</si>
  <si>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</si>
  <si>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</si>
  <si>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</si>
  <si>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</si>
  <si>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</si>
  <si>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</si>
  <si>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</si>
  <si>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</si>
  <si>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</si>
  <si>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</si>
  <si>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</si>
  <si>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</si>
  <si>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</si>
  <si>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</si>
  <si>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</si>
  <si>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</si>
  <si>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</si>
  <si>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</si>
  <si>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</si>
  <si>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</si>
  <si>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</si>
  <si>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</si>
  <si>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</si>
  <si>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</si>
  <si>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</si>
  <si>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</si>
  <si>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</si>
  <si>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</si>
  <si>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</si>
  <si>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</si>
  <si>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</si>
  <si>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</si>
  <si>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</si>
  <si>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</si>
  <si>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</si>
  <si>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</si>
  <si>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</si>
  <si>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</si>
  <si>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</si>
  <si>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</si>
  <si>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</si>
  <si>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</si>
  <si>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</si>
  <si>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</si>
  <si>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</si>
  <si>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</si>
  <si>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</si>
  <si>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</si>
  <si>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</si>
  <si>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</si>
  <si>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</si>
  <si>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</si>
  <si>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</si>
  <si>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</si>
  <si>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</si>
  <si>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</si>
  <si>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</si>
  <si>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</si>
  <si>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</si>
  <si>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</si>
  <si>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</si>
  <si>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</si>
  <si>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</si>
  <si>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</si>
  <si>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</si>
  <si>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</si>
  <si>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</si>
  <si>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</si>
  <si>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</si>
  <si>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</si>
  <si>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</si>
  <si>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</si>
  <si>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</si>
  <si>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</si>
  <si>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</si>
  <si>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</si>
  <si>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</si>
  <si>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</si>
  <si>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</si>
  <si>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</si>
  <si>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</si>
  <si>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</si>
  <si>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</si>
  <si>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</si>
  <si>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</si>
  <si>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</si>
  <si>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</si>
  <si>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</si>
  <si>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</si>
  <si>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</si>
  <si>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</si>
  <si>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</si>
  <si>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</si>
  <si>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</si>
  <si>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</si>
  <si>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</si>
  <si>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</si>
  <si>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</si>
  <si>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</si>
  <si>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</si>
  <si>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</si>
  <si>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</si>
  <si>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</si>
  <si>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</si>
  <si>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</si>
  <si>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</si>
  <si>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</si>
  <si>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</si>
  <si>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</si>
  <si>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</si>
  <si>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</si>
  <si>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</si>
  <si>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</si>
  <si>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</si>
  <si>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</si>
  <si>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</si>
  <si>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</si>
  <si>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</si>
  <si>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</si>
  <si>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</si>
  <si>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</si>
  <si>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</si>
  <si>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</si>
  <si>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</si>
  <si>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</si>
  <si>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</si>
  <si>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</si>
  <si>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</si>
  <si>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</si>
  <si>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</si>
  <si>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</si>
  <si>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</si>
  <si>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</si>
  <si>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</si>
  <si>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</si>
  <si>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</si>
  <si>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</si>
  <si>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</si>
  <si>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</si>
  <si>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</si>
  <si>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</si>
  <si>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</si>
  <si>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</si>
  <si>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</si>
  <si>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</si>
  <si>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</si>
  <si>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</si>
  <si>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</si>
  <si>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</si>
  <si>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</si>
  <si>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</si>
  <si>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</si>
  <si>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</si>
  <si>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</si>
  <si>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</si>
  <si>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</si>
  <si>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</si>
  <si>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</si>
  <si>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</si>
  <si>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</si>
  <si>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</si>
  <si>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</si>
  <si>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</si>
  <si>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</si>
  <si>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</si>
  <si>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</si>
  <si>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</si>
  <si>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</si>
  <si>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</si>
  <si>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</si>
  <si>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</si>
  <si>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</si>
  <si>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</si>
  <si>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</si>
  <si>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</si>
  <si>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</si>
  <si>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</si>
  <si>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</si>
  <si>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</si>
  <si>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</si>
  <si>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</si>
  <si>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</si>
  <si>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</si>
  <si>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</si>
  <si>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</si>
  <si>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</si>
  <si>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</si>
  <si>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</si>
  <si>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</si>
  <si>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</si>
  <si>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</si>
  <si>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</si>
  <si>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</si>
  <si>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</si>
  <si>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</si>
  <si>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</si>
  <si>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</si>
  <si>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</si>
  <si>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</si>
  <si>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</si>
  <si>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</si>
  <si>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</si>
  <si>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</si>
  <si>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</si>
  <si>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</si>
  <si>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</si>
  <si>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</si>
  <si>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</si>
  <si>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</si>
  <si>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</si>
  <si>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</si>
  <si>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</si>
  <si>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</si>
  <si>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</si>
  <si>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</si>
  <si>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</si>
  <si>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</si>
  <si>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</si>
  <si>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</si>
  <si>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</si>
  <si>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</si>
  <si>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</si>
  <si>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</si>
  <si>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</si>
  <si>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</si>
  <si>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</si>
  <si>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</si>
  <si>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</si>
  <si>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</si>
  <si>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</si>
  <si>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</si>
  <si>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</si>
  <si>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</si>
  <si>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</si>
  <si>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</si>
  <si>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</si>
  <si>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</si>
  <si>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</si>
  <si>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</si>
  <si>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</si>
  <si>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</si>
  <si>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</si>
  <si>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</si>
  <si>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</si>
  <si>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</si>
  <si>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</si>
  <si>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</si>
  <si>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</si>
  <si>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</si>
  <si>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</si>
  <si>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</si>
  <si>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</si>
  <si>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</si>
  <si>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</si>
  <si>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</si>
  <si>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</si>
  <si>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</si>
  <si>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</si>
  <si>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</si>
  <si>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</si>
  <si>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</si>
  <si>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</si>
  <si>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</si>
  <si>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</si>
  <si>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</si>
  <si>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</si>
  <si>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</si>
  <si>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</si>
  <si>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</si>
  <si>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</si>
  <si>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</si>
  <si>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</si>
  <si>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</si>
  <si>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</si>
  <si>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</si>
  <si>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</si>
  <si>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</si>
  <si>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</si>
  <si>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</si>
  <si>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</si>
  <si>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</si>
  <si>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</si>
  <si>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</si>
  <si>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</si>
  <si>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</si>
  <si>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</si>
  <si>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</si>
  <si>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</si>
  <si>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</si>
  <si>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</si>
  <si>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</si>
  <si>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</si>
  <si>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</si>
  <si>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</si>
  <si>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</si>
  <si>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</si>
  <si>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</si>
  <si>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</si>
  <si>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</si>
  <si>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</si>
  <si>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</si>
  <si>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</si>
  <si>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</si>
  <si>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</si>
  <si>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</si>
  <si>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</si>
  <si>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</si>
  <si>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</si>
  <si>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</si>
  <si>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</si>
  <si>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</si>
  <si>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</si>
  <si>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</si>
  <si>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</si>
  <si>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</si>
  <si>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</si>
  <si>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</si>
  <si>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</si>
  <si>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</si>
  <si>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</si>
  <si>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</si>
  <si>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</si>
  <si>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</si>
  <si>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</si>
  <si>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</si>
  <si>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</si>
  <si>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</si>
  <si>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</si>
  <si>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</si>
  <si>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</si>
  <si>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</si>
  <si>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</si>
  <si>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</si>
  <si>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</si>
  <si>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</si>
  <si>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</si>
  <si>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</si>
  <si>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</si>
  <si>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</si>
  <si>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</si>
  <si>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</si>
  <si>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</si>
  <si>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</si>
  <si>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</si>
  <si>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</si>
  <si>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</si>
  <si>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</si>
  <si>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</si>
  <si>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</si>
  <si>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</si>
  <si>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</si>
  <si>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</si>
  <si>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</si>
  <si>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</si>
  <si>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</si>
  <si>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</si>
  <si>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</si>
  <si>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</si>
  <si>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</si>
  <si>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</si>
  <si>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</si>
  <si>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</si>
  <si>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</si>
  <si>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</si>
  <si>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</si>
  <si>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</si>
  <si>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</si>
  <si>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</si>
  <si>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</si>
  <si>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</si>
  <si>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</si>
  <si>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</si>
  <si>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</si>
  <si>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</si>
  <si>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</si>
  <si>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</si>
  <si>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</si>
  <si>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</si>
  <si>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</si>
  <si>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</si>
  <si>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</si>
  <si>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</si>
  <si>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</si>
  <si>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</si>
  <si>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</si>
  <si>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</si>
  <si>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</si>
  <si>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</si>
  <si>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</si>
  <si>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</si>
  <si>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</si>
  <si>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</si>
  <si>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</si>
  <si>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</si>
  <si>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</si>
  <si>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</si>
  <si>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</si>
  <si>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</si>
  <si>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</si>
  <si>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</si>
  <si>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</si>
  <si>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</si>
  <si>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</si>
  <si>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</si>
  <si>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</si>
  <si>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</si>
  <si>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</si>
  <si>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</si>
  <si>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</si>
  <si>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</si>
  <si>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</si>
  <si>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</si>
  <si>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</si>
  <si>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</si>
  <si>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</si>
  <si>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</si>
  <si>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</si>
  <si>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</si>
  <si>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</si>
  <si>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</si>
  <si>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</si>
  <si>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</si>
  <si>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</si>
  <si>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</si>
  <si>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</si>
  <si>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</si>
  <si>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</si>
  <si>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</si>
  <si>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</si>
  <si>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</si>
  <si>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</si>
  <si>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</si>
  <si>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</si>
  <si>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</si>
  <si>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</si>
  <si>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</si>
  <si>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</si>
  <si>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</si>
  <si>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</si>
  <si>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</si>
  <si>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</si>
  <si>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</si>
  <si>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</si>
  <si>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</si>
  <si>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</si>
  <si>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</si>
  <si>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</si>
  <si>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</si>
  <si>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</si>
  <si>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</si>
  <si>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</si>
  <si>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</si>
  <si>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</si>
  <si>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</si>
  <si>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</si>
  <si>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</si>
  <si>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</si>
  <si>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</si>
  <si>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</si>
  <si>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</si>
  <si>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</si>
  <si>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</si>
  <si>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</si>
  <si>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</si>
  <si>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</si>
  <si>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</si>
  <si>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</si>
  <si>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</si>
  <si>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</si>
  <si>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</si>
  <si>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</si>
  <si>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</si>
  <si>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</si>
  <si>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</si>
  <si>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</si>
  <si>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</si>
  <si>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</si>
  <si>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</si>
  <si>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</si>
  <si>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</si>
  <si>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</si>
  <si>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</si>
  <si>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</si>
  <si>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</si>
  <si>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</si>
  <si>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</si>
  <si>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</si>
  <si>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</si>
  <si>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</si>
  <si>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</si>
  <si>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</si>
  <si>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</si>
  <si>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</si>
  <si>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</si>
  <si>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</si>
  <si>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</si>
  <si>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</si>
  <si>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</si>
  <si>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</si>
  <si>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</si>
  <si>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</si>
  <si>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</si>
  <si>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</si>
  <si>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</si>
  <si>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</si>
  <si>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</si>
  <si>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</si>
  <si>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</si>
  <si>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</si>
  <si>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</si>
  <si>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</si>
  <si>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</si>
  <si>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</si>
  <si>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</si>
  <si>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</si>
  <si>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</si>
  <si>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</si>
  <si>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</si>
  <si>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</si>
  <si>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</si>
  <si>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</si>
  <si>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</si>
  <si>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</si>
  <si>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</si>
  <si>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</si>
  <si>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</si>
  <si>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</si>
  <si>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</si>
  <si>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</si>
  <si>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</si>
  <si>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</si>
  <si>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</si>
  <si>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</si>
  <si>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</si>
  <si>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</si>
  <si>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</si>
  <si>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</si>
  <si>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</si>
  <si>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</si>
  <si>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</si>
  <si>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</si>
  <si>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</si>
  <si>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</si>
  <si>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</si>
  <si>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</si>
  <si>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</si>
  <si>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</si>
  <si>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</si>
  <si>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</si>
  <si>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</si>
  <si>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</si>
  <si>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</si>
  <si>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</si>
  <si>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</si>
  <si>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</si>
  <si>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</si>
  <si>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</si>
  <si>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</si>
  <si>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</si>
  <si>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</si>
  <si>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</si>
  <si>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</si>
  <si>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</si>
  <si>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</si>
  <si>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</si>
  <si>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</si>
  <si>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</si>
  <si>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</si>
  <si>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</si>
  <si>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</si>
  <si>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</si>
  <si>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</si>
  <si>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</si>
  <si>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</si>
  <si>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</si>
  <si>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</si>
  <si>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</si>
  <si>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</si>
  <si>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</si>
  <si>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</si>
  <si>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</si>
  <si>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</si>
  <si>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</si>
  <si>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</si>
  <si>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</si>
  <si>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</si>
  <si>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</si>
  <si>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</si>
  <si>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</si>
  <si>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</si>
  <si>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</si>
  <si>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</si>
  <si>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</si>
  <si>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</si>
  <si>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</si>
  <si>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</si>
  <si>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</si>
  <si>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</si>
  <si>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</si>
  <si>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</si>
  <si>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</si>
  <si>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</si>
  <si>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</si>
  <si>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</si>
  <si>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</si>
  <si>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</si>
  <si>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</si>
  <si>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</si>
  <si>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</si>
  <si>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</si>
  <si>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</si>
  <si>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</si>
  <si>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</si>
  <si>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</si>
  <si>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</si>
  <si>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</si>
  <si>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</si>
  <si>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</si>
  <si>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</si>
  <si>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</si>
  <si>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</si>
  <si>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</si>
  <si>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</si>
  <si>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</si>
  <si>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</si>
  <si>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</si>
  <si>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</si>
  <si>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</si>
  <si>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</si>
  <si>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</si>
  <si>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</si>
  <si>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</si>
  <si>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</si>
  <si>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</si>
  <si>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</si>
  <si>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</si>
  <si>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</si>
  <si>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</si>
  <si>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</si>
  <si>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</si>
  <si>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</si>
  <si>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</si>
  <si>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</si>
  <si>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</si>
  <si>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</si>
  <si>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</si>
  <si>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</si>
  <si>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</si>
  <si>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</si>
  <si>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</si>
  <si>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</si>
  <si>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</si>
  <si>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</si>
  <si>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</si>
  <si>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</si>
  <si>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</si>
  <si>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</si>
  <si>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</si>
  <si>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</si>
  <si>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</si>
  <si>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</si>
  <si>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</si>
  <si>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</si>
  <si>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</si>
  <si>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</si>
  <si>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</si>
  <si>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</si>
  <si>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</si>
  <si>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</si>
  <si>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</si>
  <si>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</si>
  <si>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</si>
  <si>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</si>
  <si>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</si>
  <si>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</si>
  <si>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</si>
  <si>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</si>
  <si>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</si>
  <si>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</si>
  <si>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</si>
  <si>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</si>
  <si>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</si>
  <si>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</si>
  <si>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</si>
  <si>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</si>
  <si>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</si>
  <si>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</si>
  <si>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</si>
  <si>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</si>
  <si>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</si>
  <si>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</si>
  <si>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</si>
  <si>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</si>
  <si>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</si>
  <si>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</si>
  <si>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</si>
  <si>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</si>
  <si>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</si>
  <si>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</si>
  <si>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</si>
  <si>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</si>
  <si>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</si>
  <si>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</si>
  <si>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</si>
  <si>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</si>
  <si>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</si>
  <si>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</si>
  <si>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</si>
  <si>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</si>
  <si>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</si>
  <si>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</si>
  <si>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</si>
  <si>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</si>
  <si>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</si>
  <si>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</si>
  <si>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</si>
  <si>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</si>
  <si>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</si>
  <si>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</si>
  <si>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</si>
  <si>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</si>
  <si>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</si>
  <si>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</si>
  <si>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</si>
  <si>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</si>
  <si>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</si>
  <si>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</si>
  <si>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</si>
  <si>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</si>
  <si>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</si>
  <si>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</si>
  <si>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</si>
  <si>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</si>
  <si>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</si>
  <si>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</si>
  <si>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</si>
  <si>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</si>
  <si>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</si>
  <si>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</si>
  <si>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</si>
  <si>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</si>
  <si>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</si>
  <si>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</si>
  <si>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</si>
  <si>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</si>
  <si>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</si>
  <si>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</si>
  <si>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</si>
  <si>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</si>
  <si>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</si>
  <si>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</si>
  <si>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</si>
  <si>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</si>
  <si>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</si>
  <si>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</si>
  <si>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</si>
  <si>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</si>
  <si>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</si>
  <si>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</si>
  <si>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</si>
  <si>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</si>
  <si>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</si>
  <si>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</si>
  <si>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</si>
  <si>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</si>
  <si>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</si>
  <si>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</si>
  <si>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</si>
  <si>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</si>
  <si>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</si>
  <si>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</si>
  <si>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</si>
  <si>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</si>
  <si>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</si>
  <si>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</si>
  <si>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</si>
  <si>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</si>
  <si>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</si>
  <si>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</si>
  <si>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</si>
  <si>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</si>
  <si>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</si>
  <si>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</si>
  <si>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</si>
  <si>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</si>
  <si>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</si>
  <si>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</si>
  <si>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</si>
  <si>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</si>
  <si>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</si>
  <si>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</si>
  <si>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</si>
  <si>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</si>
  <si>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</si>
  <si>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</si>
  <si>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</si>
  <si>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</si>
  <si>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</si>
  <si>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</si>
  <si>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</si>
  <si>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</si>
  <si>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</si>
  <si>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</si>
  <si>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</si>
  <si>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</si>
  <si>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</si>
  <si>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</si>
  <si>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</si>
  <si>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</si>
  <si>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</si>
  <si>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</si>
  <si>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</si>
  <si>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</si>
  <si>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</si>
  <si>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</si>
  <si>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</si>
  <si>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</si>
  <si>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</si>
  <si>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</si>
  <si>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</si>
  <si>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</si>
  <si>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</si>
  <si>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</si>
  <si>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</si>
  <si>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</si>
  <si>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</si>
  <si>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</si>
  <si>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</si>
  <si>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</si>
  <si>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</si>
  <si>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</si>
  <si>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</si>
  <si>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</si>
  <si>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</si>
  <si>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</si>
  <si>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</si>
  <si>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</si>
  <si>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</si>
  <si>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</si>
  <si>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</si>
  <si>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</si>
  <si>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</si>
  <si>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</si>
  <si>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</si>
  <si>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</si>
  <si>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</si>
  <si>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</si>
  <si>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</si>
  <si>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</si>
  <si>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</si>
  <si>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</si>
  <si>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</si>
  <si>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</si>
  <si>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</si>
  <si>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</si>
  <si>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</si>
  <si>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</si>
  <si>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</si>
  <si>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</si>
  <si>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</si>
  <si>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</si>
  <si>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</si>
  <si>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</si>
  <si>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</si>
  <si>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</si>
  <si>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</si>
  <si>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</si>
  <si>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</si>
  <si>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</si>
  <si>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</si>
  <si>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</si>
  <si>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</si>
  <si>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</si>
  <si>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</si>
  <si>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</si>
  <si>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</si>
  <si>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</si>
  <si>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</si>
  <si>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</si>
  <si>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</si>
  <si>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</si>
  <si>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</si>
  <si>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</si>
  <si>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</si>
  <si>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</si>
  <si>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</si>
  <si>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</si>
  <si>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</si>
  <si>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</si>
  <si>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</si>
  <si>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</si>
  <si>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</si>
  <si>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</si>
  <si>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</si>
  <si>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</si>
  <si>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</si>
  <si>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</si>
  <si>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</si>
  <si>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</si>
  <si>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</si>
  <si>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</si>
  <si>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</si>
  <si>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</si>
  <si>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</si>
  <si>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</si>
  <si>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</si>
  <si>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</si>
  <si>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</si>
  <si>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</si>
  <si>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</si>
  <si>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</si>
  <si>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</si>
  <si>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</si>
  <si>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</si>
  <si>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</si>
  <si>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</si>
  <si>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</si>
  <si>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</si>
  <si>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</si>
  <si>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</si>
  <si>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</si>
  <si>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</si>
  <si>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</si>
  <si>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</si>
  <si>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</si>
  <si>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</si>
  <si>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</si>
  <si>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</si>
  <si>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</si>
  <si>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</si>
  <si>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</si>
  <si>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</si>
  <si>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</si>
  <si>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</si>
  <si>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</si>
  <si>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</si>
  <si>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</si>
  <si>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</si>
  <si>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</si>
  <si>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</si>
  <si>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</si>
  <si>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</si>
  <si>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</si>
  <si>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</si>
  <si>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</si>
  <si>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</si>
  <si>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</si>
  <si>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</si>
  <si>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</si>
  <si>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</si>
  <si>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</si>
  <si>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</si>
  <si>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</si>
  <si>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</si>
  <si>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</si>
  <si>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</si>
  <si>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</si>
  <si>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</si>
  <si>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</si>
  <si>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</si>
  <si>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</si>
  <si>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</si>
  <si>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</si>
  <si>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</si>
  <si>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</si>
  <si>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</si>
  <si>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</si>
  <si>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</si>
  <si>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</si>
  <si>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</si>
  <si>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</si>
  <si>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</si>
  <si>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</si>
  <si>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</si>
  <si>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</si>
  <si>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</si>
  <si>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</si>
  <si>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</si>
  <si>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</si>
  <si>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</si>
  <si>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</si>
  <si>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</si>
  <si>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</si>
  <si>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</si>
  <si>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</si>
  <si>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</si>
  <si>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</si>
  <si>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</si>
  <si>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</si>
  <si>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</si>
  <si>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</si>
  <si>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</si>
  <si>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</si>
  <si>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</si>
  <si>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</si>
  <si>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</si>
  <si>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</si>
  <si>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</si>
  <si>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</si>
  <si>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</si>
  <si>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</si>
  <si>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</si>
  <si>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</si>
  <si>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</si>
  <si>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</si>
  <si>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</si>
  <si>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</si>
  <si>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</si>
  <si>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</si>
  <si>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</si>
  <si>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</si>
  <si>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</si>
  <si>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</si>
  <si>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</si>
  <si>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</si>
  <si>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</si>
  <si>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</si>
  <si>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</si>
  <si>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</si>
  <si>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</si>
  <si>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</si>
  <si>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</si>
  <si>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</si>
  <si>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</si>
  <si>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</si>
  <si>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</si>
  <si>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</si>
  <si>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</si>
  <si>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</si>
  <si>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</si>
  <si>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</si>
  <si>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</si>
  <si>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</si>
  <si>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</si>
  <si>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</si>
  <si>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</si>
  <si>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</si>
  <si>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</si>
  <si>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</si>
  <si>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</si>
  <si>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</si>
  <si>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</si>
  <si>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</si>
  <si>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</si>
  <si>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</si>
  <si>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</si>
  <si>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</si>
  <si>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</si>
  <si>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</si>
  <si>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</si>
  <si>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</si>
  <si>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</si>
  <si>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</si>
  <si>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</si>
  <si>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</si>
  <si>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</si>
  <si>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</si>
  <si>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</si>
  <si>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</si>
  <si>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</si>
  <si>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</si>
  <si>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</si>
  <si>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</si>
  <si>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</si>
  <si>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</si>
  <si>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</si>
  <si>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</si>
  <si>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</si>
  <si>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</si>
  <si>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</si>
  <si>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</si>
  <si>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</si>
  <si>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</si>
  <si>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</si>
  <si>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</si>
  <si>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</si>
  <si>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</si>
  <si>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</si>
  <si>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</si>
  <si>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</si>
  <si>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</si>
  <si>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</si>
  <si>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</si>
  <si>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</si>
  <si>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</si>
  <si>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</si>
  <si>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</si>
  <si>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</si>
  <si>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</si>
  <si>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</si>
  <si>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</si>
  <si>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</si>
  <si>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</si>
  <si>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</si>
  <si>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</si>
  <si>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</si>
  <si>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</si>
  <si>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</si>
  <si>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</si>
  <si>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</si>
  <si>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</si>
  <si>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</si>
  <si>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</si>
  <si>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</si>
  <si>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</si>
  <si>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</si>
  <si>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</si>
  <si>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</si>
  <si>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</si>
  <si>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</si>
  <si>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</si>
  <si>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</si>
  <si>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</si>
  <si>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</si>
  <si>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</si>
  <si>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</si>
  <si>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</si>
  <si>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</si>
  <si>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</si>
  <si>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</si>
  <si>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</si>
  <si>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</si>
  <si>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</si>
  <si>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</si>
  <si>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</si>
  <si>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</si>
  <si>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</si>
  <si>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</si>
  <si>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</si>
  <si>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</si>
  <si>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</si>
  <si>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</si>
  <si>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</si>
  <si>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</si>
  <si>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</si>
  <si>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</si>
  <si>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</si>
  <si>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</si>
  <si>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</si>
  <si>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</si>
  <si>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</si>
  <si>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</si>
  <si>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</si>
  <si>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</si>
  <si>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</si>
  <si>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</si>
  <si>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</si>
  <si>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</si>
  <si>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</si>
  <si>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</si>
  <si>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</si>
  <si>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</si>
  <si>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</si>
  <si>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</si>
  <si>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</si>
  <si>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</si>
  <si>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</si>
  <si>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</si>
  <si>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</si>
  <si>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</si>
  <si>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</si>
  <si>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</si>
  <si>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</si>
  <si>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</si>
  <si>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</si>
  <si>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</si>
  <si>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</si>
  <si>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</si>
  <si>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</si>
  <si>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</si>
  <si>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</si>
  <si>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</si>
  <si>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</si>
  <si>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</si>
  <si>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</si>
  <si>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</si>
  <si>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</si>
  <si>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</si>
  <si>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</si>
  <si>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</si>
  <si>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</si>
  <si>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</si>
  <si>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</si>
  <si>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</si>
  <si>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</si>
  <si>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</si>
  <si>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</si>
  <si>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</si>
  <si>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</si>
  <si>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</si>
  <si>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</si>
  <si>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</si>
  <si>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</si>
  <si>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</si>
  <si>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</si>
  <si>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</si>
  <si>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</si>
  <si>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</si>
  <si>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</si>
  <si>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</si>
  <si>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</si>
  <si>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</si>
  <si>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</si>
  <si>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</si>
  <si>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</si>
  <si>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</si>
  <si>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</si>
  <si>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</si>
  <si>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</si>
  <si>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</si>
  <si>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</si>
  <si>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</si>
  <si>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</si>
  <si>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</si>
  <si>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</si>
  <si>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</si>
  <si>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</si>
  <si>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</si>
  <si>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</si>
  <si>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</si>
  <si>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</si>
  <si>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</si>
  <si>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</si>
  <si>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</si>
  <si>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</si>
  <si>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</si>
  <si>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</si>
  <si>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</si>
  <si>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</si>
  <si>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</si>
  <si>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</si>
  <si>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</si>
  <si>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</si>
  <si>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</si>
  <si>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</si>
  <si>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</si>
  <si>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</si>
  <si>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</si>
  <si>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</si>
  <si>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</si>
  <si>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</si>
  <si>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</si>
  <si>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</si>
  <si>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</si>
  <si>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</si>
  <si>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</si>
  <si>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</si>
  <si>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</si>
  <si>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</si>
  <si>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</si>
  <si>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</si>
  <si>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</si>
  <si>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</si>
  <si>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</si>
  <si>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</si>
  <si>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</si>
  <si>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</si>
  <si>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</si>
  <si>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</si>
  <si>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</si>
  <si>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</si>
  <si>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</si>
  <si>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</si>
  <si>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</si>
  <si>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</si>
  <si>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</si>
  <si>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</si>
  <si>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</si>
  <si>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</si>
  <si>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</si>
  <si>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</si>
  <si>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</si>
  <si>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</si>
  <si>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</si>
  <si>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</si>
  <si>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</si>
  <si>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</si>
  <si>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</si>
  <si>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</si>
  <si>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</si>
  <si>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</si>
  <si>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</si>
  <si>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</si>
  <si>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</si>
  <si>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</si>
  <si>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</si>
  <si>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</si>
  <si>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</si>
  <si>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</si>
  <si>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</si>
  <si>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</si>
  <si>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</si>
  <si>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</si>
  <si>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</si>
  <si>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</si>
  <si>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</si>
  <si>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</si>
  <si>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</si>
  <si>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</si>
  <si>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</si>
  <si>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</si>
  <si>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</si>
  <si>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</si>
  <si>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</si>
  <si>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</si>
  <si>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</si>
  <si>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</si>
  <si>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</si>
  <si>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</si>
  <si>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</si>
  <si>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</si>
  <si>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</si>
  <si>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</si>
  <si>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</si>
  <si>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</si>
  <si>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</si>
  <si>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</si>
  <si>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</si>
  <si>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</si>
  <si>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</si>
  <si>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</si>
  <si>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</si>
  <si>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</si>
  <si>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</si>
  <si>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</si>
  <si>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</si>
  <si>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</si>
  <si>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</si>
  <si>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</si>
  <si>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</si>
  <si>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</si>
  <si>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</si>
  <si>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</si>
  <si>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</si>
  <si>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</si>
  <si>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</si>
  <si>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</si>
  <si>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</si>
  <si>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</si>
  <si>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</si>
  <si>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</si>
  <si>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</si>
  <si>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</si>
  <si>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</si>
  <si>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</si>
  <si>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</si>
  <si>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</si>
  <si>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</si>
  <si>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</si>
  <si>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</si>
  <si>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</si>
  <si>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</si>
  <si>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</si>
  <si>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</si>
  <si>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</si>
  <si>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</si>
  <si>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</si>
  <si>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</si>
  <si>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</si>
  <si>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</si>
  <si>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</si>
  <si>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</si>
  <si>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</si>
  <si>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</si>
  <si>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</si>
  <si>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</si>
  <si>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</si>
  <si>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</si>
  <si>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</si>
  <si>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</si>
  <si>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</si>
  <si>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</si>
  <si>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</si>
  <si>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</si>
  <si>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</si>
  <si>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</si>
  <si>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</si>
  <si>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</si>
  <si>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</si>
  <si>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</si>
  <si>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</si>
  <si>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</si>
  <si>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</si>
  <si>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</si>
  <si>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</si>
  <si>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</si>
  <si>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</si>
  <si>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</si>
  <si>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</si>
  <si>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</si>
  <si>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</si>
  <si>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</si>
  <si>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</si>
  <si>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</si>
  <si>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</si>
  <si>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</si>
  <si>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</si>
  <si>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</si>
  <si>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</si>
  <si>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</si>
  <si>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</si>
  <si>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</si>
  <si>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</si>
  <si>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</si>
  <si>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</si>
  <si>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</si>
  <si>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</si>
  <si>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</si>
  <si>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</si>
  <si>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</si>
  <si>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</si>
  <si>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</si>
  <si>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</si>
  <si>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</si>
  <si>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</si>
  <si>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</si>
  <si>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</si>
  <si>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</si>
  <si>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</si>
  <si>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</si>
  <si>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</si>
  <si>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</si>
  <si>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</si>
  <si>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</si>
  <si>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</si>
  <si>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</si>
  <si>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</si>
  <si>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</si>
  <si>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</si>
  <si>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</si>
  <si>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</si>
  <si>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</si>
  <si>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</si>
  <si>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</si>
  <si>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</si>
  <si>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</si>
  <si>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</si>
  <si>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</si>
  <si>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</si>
  <si>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</si>
  <si>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</si>
  <si>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</si>
  <si>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</si>
  <si>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</si>
  <si>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</si>
  <si>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</si>
  <si>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</si>
  <si>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</si>
  <si>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</si>
  <si>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</si>
  <si>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</si>
  <si>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</si>
  <si>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</si>
  <si>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</si>
  <si>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</si>
  <si>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</si>
  <si>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</si>
  <si>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</si>
  <si>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</si>
  <si>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</si>
  <si>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</si>
  <si>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</si>
  <si>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</si>
  <si>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</si>
  <si>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</si>
  <si>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</si>
  <si>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</si>
  <si>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</si>
  <si>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</si>
  <si>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</si>
  <si>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</si>
  <si>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</si>
  <si>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</si>
  <si>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</si>
  <si>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</si>
  <si>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</si>
  <si>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</si>
  <si>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</si>
  <si>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</si>
  <si>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</si>
  <si>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</si>
  <si>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</si>
  <si>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</si>
  <si>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</si>
  <si>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</si>
  <si>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</si>
  <si>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</si>
  <si>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</si>
  <si>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</si>
  <si>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</si>
  <si>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</si>
  <si>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</si>
  <si>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</si>
  <si>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</si>
  <si>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</si>
  <si>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</si>
  <si>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</si>
  <si>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</si>
  <si>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</si>
  <si>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</si>
  <si>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</si>
  <si>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</si>
  <si>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</si>
  <si>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</si>
  <si>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</si>
  <si>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</si>
  <si>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</si>
  <si>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</si>
  <si>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</si>
  <si>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</si>
  <si>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</si>
  <si>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</si>
  <si>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</si>
  <si>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</si>
  <si>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</si>
  <si>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</si>
  <si>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</si>
  <si>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</si>
  <si>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</si>
  <si>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</si>
  <si>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</si>
  <si>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</si>
  <si>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</si>
  <si>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</si>
  <si>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</si>
  <si>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</si>
  <si>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</si>
  <si>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</si>
  <si>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</si>
  <si>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</si>
  <si>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</si>
  <si>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</si>
  <si>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</si>
  <si>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</si>
  <si>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</si>
  <si>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</si>
  <si>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</si>
  <si>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</si>
  <si>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</si>
  <si>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</si>
  <si>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</si>
  <si>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</si>
  <si>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</si>
  <si>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</si>
  <si>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</si>
  <si>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</si>
  <si>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</si>
  <si>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</si>
  <si>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</si>
  <si>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</si>
  <si>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</si>
  <si>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</si>
  <si>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</si>
  <si>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</si>
  <si>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</si>
  <si>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</si>
  <si>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</si>
  <si>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</si>
  <si>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</si>
  <si>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</si>
  <si>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</si>
  <si>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</si>
  <si>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</si>
  <si>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</si>
  <si>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</si>
  <si>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</si>
  <si>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</si>
  <si>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</si>
  <si>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</si>
  <si>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</si>
  <si>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</si>
  <si>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</si>
  <si>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</si>
  <si>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</si>
  <si>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</si>
  <si>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</si>
  <si>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</si>
  <si>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</si>
  <si>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</si>
  <si>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</si>
  <si>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</si>
  <si>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</si>
  <si>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</si>
  <si>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</si>
  <si>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</si>
  <si>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</si>
  <si>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</si>
  <si>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</si>
  <si>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</si>
  <si>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</si>
  <si>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</si>
  <si>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</si>
  <si>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</si>
  <si>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</si>
  <si>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</si>
  <si>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</si>
  <si>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</si>
  <si>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</si>
  <si>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</si>
  <si>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</si>
  <si>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</si>
  <si>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</si>
  <si>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</si>
  <si>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</si>
  <si>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</si>
  <si>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</si>
  <si>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</si>
  <si>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</si>
  <si>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</si>
  <si>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</si>
  <si>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</si>
  <si>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</si>
  <si>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</si>
  <si>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</si>
  <si>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</si>
  <si>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</si>
  <si>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</si>
  <si>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</si>
  <si>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</si>
  <si>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</si>
  <si>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</si>
  <si>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</si>
  <si>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</si>
  <si>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</si>
  <si>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</si>
  <si>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</si>
  <si>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</si>
  <si>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</si>
  <si>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</si>
  <si>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</si>
  <si>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</si>
  <si>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</si>
  <si>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</si>
  <si>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</si>
  <si>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</si>
  <si>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</si>
  <si>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</si>
  <si>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</si>
  <si>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</si>
  <si>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</si>
  <si>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</si>
  <si>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</si>
  <si>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</si>
  <si>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</si>
  <si>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</si>
  <si>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</si>
  <si>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</si>
  <si>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</si>
  <si>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</si>
  <si>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</si>
  <si>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</si>
  <si>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</si>
  <si>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</si>
  <si>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</si>
  <si>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</si>
  <si>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</si>
  <si>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</si>
  <si>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</si>
  <si>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</si>
  <si>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</si>
  <si>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</si>
  <si>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</si>
  <si>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</si>
  <si>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</si>
  <si>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</si>
  <si>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</si>
  <si>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</si>
  <si>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</si>
  <si>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</si>
  <si>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</si>
  <si>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</si>
  <si>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</si>
  <si>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</si>
  <si>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</si>
  <si>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</si>
  <si>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</si>
  <si>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</si>
  <si>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</si>
  <si>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</si>
  <si>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</si>
  <si>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</si>
  <si>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</si>
  <si>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</si>
  <si>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</si>
  <si>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</si>
  <si>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</si>
  <si>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</si>
  <si>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</si>
  <si>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</si>
  <si>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</si>
  <si>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</si>
  <si>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</si>
  <si>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</si>
  <si>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</si>
  <si>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</si>
  <si>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</si>
  <si>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</si>
  <si>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</si>
  <si>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</si>
  <si>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</si>
  <si>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</si>
  <si>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</si>
  <si>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</si>
  <si>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</si>
  <si>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</si>
  <si>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</si>
  <si>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</si>
  <si>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</si>
  <si>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</si>
  <si>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</si>
  <si>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</si>
  <si>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</si>
  <si>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</si>
  <si>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</si>
  <si>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</si>
  <si>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</si>
  <si>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</si>
  <si>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</si>
  <si>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</si>
  <si>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</si>
  <si>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</si>
  <si>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</si>
  <si>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</si>
  <si>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</si>
  <si>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</si>
  <si>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</si>
  <si>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</si>
  <si>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</si>
  <si>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</si>
  <si>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</si>
  <si>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</si>
  <si>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</si>
  <si>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</si>
  <si>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</si>
  <si>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</si>
  <si>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</si>
  <si>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</si>
  <si>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</si>
  <si>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</si>
  <si>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</si>
  <si>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</si>
  <si>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</si>
  <si>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</si>
  <si>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</si>
  <si>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</si>
  <si>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</si>
  <si>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</si>
  <si>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</si>
  <si>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</si>
  <si>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</si>
  <si>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</si>
  <si>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</si>
  <si>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</si>
  <si>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</si>
  <si>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</si>
  <si>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</si>
  <si>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</si>
  <si>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</si>
  <si>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</si>
  <si>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</si>
  <si>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</si>
  <si>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</si>
  <si>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</si>
  <si>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</si>
  <si>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</si>
  <si>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</si>
  <si>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</si>
  <si>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</si>
  <si>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</si>
  <si>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</si>
  <si>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</si>
  <si>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</si>
  <si>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</si>
  <si>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</si>
  <si>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</si>
  <si>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</si>
  <si>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</si>
  <si>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</si>
  <si>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</si>
  <si>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</si>
  <si>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</si>
  <si>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</si>
  <si>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</si>
  <si>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</si>
  <si>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</si>
  <si>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</si>
  <si>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</si>
  <si>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</si>
  <si>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</si>
  <si>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</si>
  <si>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</si>
  <si>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</si>
  <si>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</si>
  <si>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</si>
  <si>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</si>
  <si>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</si>
  <si>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</si>
  <si>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</si>
  <si>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</si>
  <si>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</si>
  <si>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</si>
  <si>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</si>
  <si>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</si>
  <si>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</si>
  <si>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</si>
  <si>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</si>
  <si>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</si>
  <si>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</si>
  <si>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</si>
  <si>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</si>
  <si>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</si>
  <si>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</si>
  <si>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</si>
  <si>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</si>
  <si>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</si>
  <si>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</si>
  <si>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</si>
  <si>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</si>
  <si>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</si>
  <si>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</si>
  <si>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</si>
  <si>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</si>
  <si>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</si>
  <si>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</si>
  <si>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</si>
  <si>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</si>
  <si>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</si>
  <si>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</si>
  <si>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</si>
  <si>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</si>
  <si>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</si>
  <si>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</si>
  <si>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</si>
  <si>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</si>
  <si>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</si>
  <si>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</si>
  <si>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</si>
  <si>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</si>
  <si>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</si>
  <si>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</si>
  <si>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</si>
  <si>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</si>
  <si>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</si>
  <si>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</si>
  <si>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</si>
  <si>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</si>
  <si>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</si>
  <si>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</si>
  <si>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</si>
  <si>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</si>
  <si>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</si>
  <si>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</si>
  <si>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</si>
  <si>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</si>
  <si>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</si>
  <si>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</si>
  <si>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</si>
  <si>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</si>
  <si>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</si>
  <si>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</si>
  <si>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</si>
  <si>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</si>
  <si>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</si>
  <si>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</si>
  <si>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</si>
  <si>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</si>
  <si>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</si>
  <si>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</si>
  <si>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</si>
  <si>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</si>
  <si>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</si>
  <si>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</si>
  <si>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</si>
  <si>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</si>
  <si>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</si>
  <si>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</si>
  <si>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</si>
  <si>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</si>
  <si>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</si>
  <si>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</si>
  <si>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</si>
  <si>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</si>
  <si>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</si>
  <si>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</si>
  <si>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</si>
  <si>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</si>
  <si>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</si>
  <si>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</si>
  <si>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</si>
  <si>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</si>
  <si>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</si>
  <si>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</si>
  <si>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</si>
  <si>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</si>
  <si>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</si>
  <si>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</si>
  <si>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</si>
  <si>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</si>
  <si>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</si>
  <si>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</si>
  <si>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</si>
  <si>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</si>
  <si>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</si>
  <si>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</si>
  <si>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</si>
  <si>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</si>
  <si>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</si>
  <si>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</si>
  <si>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</si>
  <si>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</si>
  <si>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</si>
  <si>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</si>
  <si>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</si>
  <si>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</si>
  <si>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</si>
  <si>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</si>
  <si>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</si>
  <si>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</si>
  <si>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</si>
  <si>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</si>
  <si>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</si>
  <si>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</si>
  <si>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</si>
  <si>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</si>
  <si>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</si>
  <si>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</si>
  <si>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</si>
  <si>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</si>
  <si>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</si>
  <si>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</si>
  <si>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</si>
  <si>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</si>
  <si>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</si>
  <si>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</si>
  <si>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</si>
  <si>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</si>
  <si>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</si>
  <si>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</si>
  <si>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</si>
  <si>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</si>
  <si>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</si>
  <si>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</si>
  <si>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</si>
  <si>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</si>
  <si>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</si>
  <si>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</si>
  <si>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</si>
  <si>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</si>
  <si>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</si>
  <si>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</si>
  <si>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</si>
  <si>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</si>
  <si>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</si>
  <si>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</si>
  <si>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</si>
  <si>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</si>
  <si>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</si>
  <si>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</si>
  <si>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</si>
  <si>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</si>
  <si>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</si>
  <si>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</si>
  <si>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</si>
  <si>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</si>
  <si>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</si>
  <si>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</si>
  <si>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</si>
  <si>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</si>
  <si>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</si>
  <si>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</si>
  <si>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</si>
  <si>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</si>
  <si>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</si>
  <si>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</si>
  <si>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</si>
  <si>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</si>
  <si>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</si>
  <si>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</si>
  <si>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</si>
  <si>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</si>
  <si>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</si>
  <si>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</si>
  <si>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</si>
  <si>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</si>
  <si>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</si>
  <si>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</si>
  <si>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</si>
  <si>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</si>
  <si>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</si>
  <si>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</si>
  <si>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</si>
  <si>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</si>
  <si>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</si>
  <si>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</si>
  <si>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</si>
  <si>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</si>
  <si>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</si>
  <si>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</si>
  <si>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</si>
  <si>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</si>
  <si>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</si>
  <si>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</si>
  <si>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</si>
  <si>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</si>
  <si>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</si>
  <si>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</si>
  <si>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</si>
  <si>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</si>
  <si>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</si>
  <si>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</si>
  <si>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</si>
  <si>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</si>
  <si>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</si>
  <si>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</si>
  <si>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</si>
  <si>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</si>
  <si>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</si>
  <si>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</si>
  <si>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</si>
  <si>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</si>
  <si>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</si>
  <si>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</si>
  <si>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</si>
  <si>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</si>
  <si>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</si>
  <si>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</si>
  <si>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</si>
  <si>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</si>
  <si>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</si>
  <si>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</si>
  <si>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</si>
  <si>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</si>
  <si>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</si>
  <si>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</si>
  <si>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</si>
  <si>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</si>
  <si>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</si>
  <si>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</si>
  <si>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</si>
  <si>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</si>
  <si>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</si>
  <si>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</si>
  <si>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</si>
  <si>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</si>
  <si>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</si>
  <si>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</si>
  <si>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</si>
  <si>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</si>
  <si>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</si>
  <si>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</si>
  <si>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</si>
  <si>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</si>
  <si>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</si>
  <si>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</si>
  <si>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</si>
  <si>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</si>
  <si>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</si>
  <si>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</si>
  <si>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</si>
  <si>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</si>
  <si>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</si>
  <si>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</si>
  <si>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</si>
  <si>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</si>
  <si>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</si>
  <si>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</si>
  <si>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</si>
  <si>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</si>
  <si>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</si>
  <si>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</si>
  <si>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</si>
  <si>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</si>
  <si>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</si>
  <si>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</si>
  <si>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</si>
  <si>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</si>
  <si>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</si>
  <si>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</si>
  <si>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</si>
  <si>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</si>
  <si>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</si>
  <si>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</si>
  <si>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</si>
  <si>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</si>
  <si>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</si>
  <si>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</si>
  <si>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</si>
  <si>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</si>
  <si>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</si>
  <si>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</si>
  <si>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</si>
  <si>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</si>
  <si>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</si>
  <si>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</si>
  <si>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</si>
  <si>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</si>
  <si>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</si>
  <si>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</si>
  <si>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</si>
  <si>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</si>
  <si>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</si>
  <si>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</si>
  <si>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</si>
  <si>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</si>
  <si>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</si>
  <si>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</si>
  <si>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</si>
  <si>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</si>
  <si>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</si>
  <si>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</si>
  <si>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</si>
  <si>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</si>
  <si>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</si>
  <si>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</si>
  <si>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</si>
  <si>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</si>
  <si>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</si>
  <si>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</si>
  <si>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</si>
  <si>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</si>
  <si>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</si>
  <si>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</si>
  <si>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</si>
  <si>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</si>
  <si>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</si>
  <si>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</si>
  <si>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</si>
  <si>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</si>
  <si>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</si>
  <si>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</si>
  <si>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</si>
  <si>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</si>
  <si>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</si>
  <si>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</si>
  <si>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</si>
  <si>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</si>
  <si>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</si>
  <si>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</si>
  <si>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</si>
  <si>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</si>
  <si>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</si>
  <si>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</si>
  <si>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</si>
  <si>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</si>
  <si>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</si>
  <si>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</si>
  <si>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</si>
  <si>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</si>
  <si>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</si>
  <si>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</si>
  <si>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</si>
  <si>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</si>
  <si>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</si>
  <si>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</si>
  <si>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</si>
  <si>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</si>
  <si>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</si>
  <si>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</si>
  <si>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</si>
  <si>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</si>
  <si>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</si>
  <si>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</si>
  <si>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</si>
  <si>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</si>
  <si>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</si>
  <si>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</si>
  <si>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</si>
  <si>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</si>
  <si>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</si>
  <si>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</si>
  <si>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</si>
  <si>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</si>
  <si>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</si>
  <si>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</si>
  <si>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</si>
  <si>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</si>
  <si>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</si>
  <si>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</si>
  <si>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</si>
  <si>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</si>
  <si>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</si>
  <si>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</si>
  <si>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</si>
  <si>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</si>
  <si>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</si>
  <si>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</si>
  <si>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</si>
  <si>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</si>
  <si>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</si>
  <si>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</si>
  <si>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</si>
  <si>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</si>
  <si>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</si>
  <si>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</si>
  <si>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</si>
  <si>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</si>
  <si>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</si>
  <si>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</si>
  <si>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</si>
  <si>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</si>
  <si>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</si>
  <si>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</si>
  <si>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</si>
  <si>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</si>
  <si>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</si>
  <si>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</si>
  <si>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</si>
  <si>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</si>
  <si>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</si>
  <si>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</si>
  <si>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</si>
  <si>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</si>
  <si>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</si>
  <si>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</si>
  <si>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</si>
  <si>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</si>
  <si>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</si>
  <si>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</si>
  <si>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</si>
  <si>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</si>
  <si>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</si>
  <si>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</si>
  <si>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</si>
  <si>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</si>
  <si>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</si>
  <si>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</si>
  <si>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</si>
  <si>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</si>
  <si>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</si>
  <si>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</si>
  <si>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</si>
  <si>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</si>
  <si>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</si>
  <si>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</si>
  <si>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</si>
  <si>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</si>
  <si>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</si>
  <si>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</si>
  <si>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</si>
  <si>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</si>
  <si>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</si>
  <si>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</si>
  <si>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</si>
  <si>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</si>
  <si>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</si>
  <si>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</si>
  <si>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</si>
  <si>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</si>
  <si>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</si>
  <si>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</si>
  <si>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</si>
  <si>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</si>
  <si>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</si>
  <si>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</si>
  <si>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</si>
  <si>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</si>
  <si>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</si>
  <si>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</si>
  <si>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</si>
  <si>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</si>
  <si>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</si>
  <si>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</si>
  <si>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</si>
  <si>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</si>
  <si>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</si>
  <si>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</si>
  <si>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</si>
  <si>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</si>
  <si>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</si>
  <si>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</si>
  <si>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</si>
  <si>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</si>
  <si>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</si>
  <si>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</si>
  <si>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</si>
  <si>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</si>
  <si>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</si>
  <si>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</si>
  <si>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</si>
  <si>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</si>
  <si>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</si>
  <si>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</si>
  <si>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</si>
  <si>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</si>
  <si>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</si>
  <si>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</si>
  <si>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</si>
  <si>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</si>
  <si>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</si>
  <si>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</si>
  <si>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</si>
  <si>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</si>
  <si>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</si>
  <si>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</si>
  <si>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</si>
  <si>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</si>
  <si>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</si>
  <si>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</si>
  <si>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</si>
  <si>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</si>
  <si>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</si>
  <si>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</si>
  <si>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</si>
  <si>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</si>
  <si>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</si>
  <si>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</si>
  <si>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</si>
  <si>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</si>
  <si>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</si>
  <si>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</si>
  <si>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</si>
  <si>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</si>
  <si>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</si>
  <si>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</si>
  <si>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</si>
  <si>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</si>
  <si>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</si>
  <si>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</si>
  <si>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</si>
  <si>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</si>
  <si>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</si>
  <si>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</si>
  <si>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</si>
  <si>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</si>
  <si>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</si>
  <si>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</si>
  <si>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</si>
  <si>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</si>
  <si>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</si>
  <si>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</si>
  <si>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</si>
  <si>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</si>
  <si>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</si>
  <si>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</si>
  <si>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</si>
  <si>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</si>
  <si>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</si>
  <si>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</si>
  <si>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</si>
  <si>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</si>
  <si>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</si>
  <si>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</si>
  <si>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</si>
  <si>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</si>
  <si>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</si>
  <si>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</si>
  <si>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</si>
  <si>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</si>
  <si>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</si>
  <si>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</si>
  <si>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</si>
  <si>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</si>
  <si>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</si>
  <si>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</si>
  <si>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</si>
  <si>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</si>
  <si>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</si>
  <si>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</si>
  <si>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</si>
  <si>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</si>
  <si>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</si>
  <si>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</si>
  <si>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</si>
  <si>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</si>
  <si>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</si>
  <si>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</si>
  <si>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</si>
  <si>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</si>
  <si>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</si>
  <si>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</si>
  <si>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</si>
  <si>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</si>
  <si>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</si>
  <si>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</si>
  <si>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</si>
  <si>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</si>
  <si>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</si>
  <si>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</si>
  <si>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</si>
  <si>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</si>
  <si>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</si>
  <si>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</si>
  <si>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</si>
  <si>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</si>
  <si>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</si>
  <si>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</si>
  <si>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</si>
  <si>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</si>
  <si>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</si>
  <si>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</si>
  <si>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</si>
  <si>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</si>
  <si>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</si>
  <si>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</si>
  <si>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</si>
  <si>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</si>
  <si>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</si>
  <si>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</si>
  <si>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</si>
  <si>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</si>
  <si>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</si>
  <si>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</si>
  <si>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</si>
  <si>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</si>
  <si>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</si>
  <si>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</si>
  <si>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</si>
  <si>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</si>
  <si>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</si>
  <si>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</si>
  <si>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</si>
  <si>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</si>
  <si>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</si>
  <si>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</si>
  <si>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</si>
  <si>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</si>
  <si>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</si>
  <si>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</si>
  <si>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</si>
  <si>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</si>
  <si>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</si>
  <si>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</si>
  <si>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</si>
  <si>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</si>
  <si>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</si>
  <si>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</si>
  <si>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</si>
  <si>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</si>
  <si>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</si>
  <si>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</si>
  <si>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</si>
  <si>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</si>
  <si>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</si>
  <si>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</si>
  <si>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</si>
  <si>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</si>
  <si>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</si>
  <si>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</si>
  <si>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</si>
  <si>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</si>
  <si>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</si>
  <si>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</si>
  <si>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</si>
  <si>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</si>
  <si>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</si>
  <si>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</si>
  <si>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</si>
  <si>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</si>
  <si>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</si>
  <si>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</si>
  <si>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</si>
  <si>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</si>
  <si>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</si>
  <si>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</si>
  <si>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</si>
  <si>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</si>
  <si>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</si>
  <si>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</si>
  <si>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</si>
  <si>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</si>
  <si>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</si>
  <si>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</si>
  <si>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</si>
  <si>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</si>
  <si>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</si>
  <si>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</si>
  <si>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</si>
  <si>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</si>
  <si>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</si>
  <si>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</si>
  <si>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</si>
  <si>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</si>
  <si>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</si>
  <si>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</si>
  <si>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</si>
  <si>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</si>
  <si>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</si>
  <si>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</si>
  <si>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</si>
  <si>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</si>
  <si>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</si>
  <si>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</si>
  <si>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</si>
  <si>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</si>
  <si>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</si>
  <si>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</si>
  <si>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</si>
  <si>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</si>
  <si>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</si>
  <si>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</si>
  <si>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</si>
  <si>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</si>
  <si>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</si>
  <si>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</si>
  <si>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</si>
  <si>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</si>
  <si>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</si>
  <si>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</si>
  <si>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</si>
  <si>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</si>
  <si>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</si>
  <si>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</si>
  <si>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</si>
  <si>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</si>
  <si>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</si>
  <si>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</si>
  <si>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</si>
  <si>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</si>
  <si>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</si>
  <si>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</si>
  <si>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</si>
  <si>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</si>
  <si>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</si>
  <si>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</si>
  <si>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</si>
  <si>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</si>
  <si>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</si>
  <si>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</si>
  <si>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</si>
  <si>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</si>
  <si>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</si>
  <si>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</si>
  <si>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</si>
  <si>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</si>
  <si>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</si>
  <si>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</si>
  <si>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</si>
  <si>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</si>
  <si>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</si>
  <si>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</si>
  <si>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</si>
  <si>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</si>
  <si>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</si>
  <si>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</si>
  <si>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</si>
  <si>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</si>
  <si>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</si>
  <si>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</si>
  <si>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</si>
  <si>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</si>
  <si>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</si>
  <si>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</si>
  <si>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</si>
  <si>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</si>
  <si>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</si>
  <si>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</si>
  <si>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</si>
  <si>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</si>
  <si>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</si>
  <si>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</si>
  <si>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</si>
  <si>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</si>
  <si>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</si>
  <si>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</si>
  <si>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</si>
  <si>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</si>
  <si>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</si>
  <si>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</si>
  <si>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</si>
  <si>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</si>
  <si>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</si>
  <si>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</si>
  <si>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</si>
  <si>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</si>
  <si>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</si>
  <si>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</si>
  <si>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</si>
  <si>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</si>
  <si>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</si>
  <si>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</si>
  <si>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</si>
  <si>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</si>
  <si>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</si>
  <si>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</si>
  <si>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</si>
  <si>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</si>
  <si>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</si>
  <si>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</si>
  <si>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</si>
  <si>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</si>
  <si>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</si>
  <si>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</si>
  <si>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</si>
  <si>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</si>
  <si>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</si>
  <si>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</si>
  <si>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</si>
  <si>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</si>
  <si>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</si>
  <si>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</si>
  <si>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</si>
  <si>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</si>
  <si>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</si>
  <si>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</si>
  <si>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</si>
  <si>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</si>
  <si>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</si>
  <si>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</si>
  <si>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</si>
  <si>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</si>
  <si>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</si>
  <si>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</si>
  <si>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</si>
  <si>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</si>
  <si>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</si>
  <si>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</si>
  <si>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</si>
  <si>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</si>
  <si>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</si>
  <si>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</si>
  <si>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</si>
  <si>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</si>
  <si>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</si>
  <si>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</si>
  <si>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</si>
  <si>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</si>
  <si>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</si>
  <si>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</si>
  <si>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</si>
  <si>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</si>
  <si>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</si>
  <si>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</si>
  <si>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</si>
  <si>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</si>
  <si>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</si>
  <si>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</si>
  <si>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</si>
  <si>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</si>
  <si>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</si>
  <si>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</si>
  <si>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</si>
  <si>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</si>
  <si>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</si>
  <si>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</si>
  <si>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</si>
  <si>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</si>
  <si>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</si>
  <si>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</si>
  <si>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</si>
  <si>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</si>
  <si>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</si>
  <si>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</si>
  <si>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</si>
  <si>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</si>
  <si>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</si>
  <si>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</si>
  <si>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</si>
  <si>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</si>
  <si>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</si>
  <si>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</si>
  <si>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</si>
  <si>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</si>
  <si>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</si>
  <si>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</si>
  <si>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</si>
  <si>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</si>
  <si>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</si>
  <si>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</si>
  <si>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</si>
  <si>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</si>
  <si>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</si>
  <si>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</si>
  <si>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</si>
  <si>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</si>
  <si>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</si>
  <si>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</si>
  <si>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</si>
  <si>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</si>
  <si>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</si>
  <si>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</si>
  <si>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</si>
  <si>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</si>
  <si>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</si>
  <si>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</si>
  <si>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</si>
  <si>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</si>
  <si>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</si>
  <si>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</si>
  <si>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</si>
  <si>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</si>
  <si>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</si>
  <si>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</si>
  <si>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</si>
  <si>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</si>
  <si>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</si>
  <si>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</si>
  <si>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</si>
  <si>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</si>
  <si>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</si>
  <si>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</si>
  <si>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</si>
  <si>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</si>
  <si>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</si>
  <si>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</si>
  <si>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</si>
  <si>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</si>
  <si>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</si>
  <si>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</si>
  <si>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</si>
  <si>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</si>
  <si>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</si>
  <si>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</si>
  <si>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</si>
  <si>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</si>
  <si>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</si>
  <si>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</si>
  <si>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</si>
  <si>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</si>
  <si>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</si>
  <si>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</si>
  <si>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</si>
  <si>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</si>
  <si>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</si>
  <si>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</si>
  <si>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</si>
  <si>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</si>
  <si>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</si>
  <si>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</si>
  <si>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</si>
  <si>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</si>
  <si>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</si>
  <si>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</si>
  <si>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</si>
  <si>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</si>
  <si>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</si>
  <si>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</si>
  <si>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</si>
  <si>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</si>
  <si>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</si>
  <si>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</si>
  <si>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</si>
  <si>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</si>
  <si>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</si>
  <si>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</si>
  <si>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</si>
  <si>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</si>
  <si>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</si>
  <si>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</si>
  <si>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</si>
  <si>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</si>
  <si>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</si>
  <si>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</si>
  <si>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</si>
  <si>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</si>
  <si>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</si>
  <si>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</si>
  <si>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</si>
  <si>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</si>
  <si>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</si>
  <si>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</si>
  <si>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</si>
  <si>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</si>
  <si>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</si>
  <si>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</si>
  <si>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</si>
  <si>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</si>
  <si>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</si>
  <si>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</si>
  <si>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</si>
  <si>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</si>
  <si>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</si>
  <si>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</si>
  <si>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</si>
  <si>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</si>
  <si>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</si>
  <si>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</si>
  <si>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</si>
  <si>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</si>
  <si>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</si>
  <si>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</si>
  <si>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</si>
  <si>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</si>
  <si>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</si>
  <si>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</si>
  <si>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</si>
  <si>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</si>
  <si>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</si>
  <si>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</si>
  <si>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</si>
  <si>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</si>
  <si>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</si>
  <si>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</si>
  <si>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</si>
  <si>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</si>
  <si>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</si>
  <si>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</si>
  <si>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</si>
  <si>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</si>
  <si>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</si>
  <si>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</si>
  <si>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</si>
  <si>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</si>
  <si>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</si>
  <si>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</si>
  <si>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</si>
  <si>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</si>
  <si>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</si>
  <si>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</si>
  <si>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</si>
  <si>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</si>
  <si>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</si>
  <si>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</si>
  <si>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</si>
  <si>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</si>
  <si>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</si>
  <si>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</si>
  <si>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</si>
  <si>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</si>
  <si>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</si>
  <si>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</si>
  <si>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</si>
  <si>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</si>
  <si>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</si>
  <si>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</si>
  <si>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</si>
  <si>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</si>
  <si>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</si>
  <si>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</si>
  <si>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</si>
  <si>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</si>
  <si>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</si>
  <si>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</si>
  <si>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</si>
  <si>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</si>
  <si>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</si>
  <si>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</si>
  <si>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</si>
  <si>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</si>
  <si>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</si>
  <si>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</si>
  <si>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</si>
  <si>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</si>
  <si>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</si>
  <si>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</si>
  <si>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</si>
  <si>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</si>
  <si>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</si>
  <si>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</si>
  <si>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</si>
  <si>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</si>
  <si>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</si>
  <si>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</si>
  <si>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</si>
  <si>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</si>
  <si>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</si>
  <si>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</si>
  <si>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</si>
  <si>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</si>
  <si>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</si>
  <si>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</si>
  <si>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</si>
  <si>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</si>
  <si>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</si>
  <si>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</si>
  <si>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</si>
  <si>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</si>
  <si>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</si>
  <si>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</si>
  <si>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</si>
  <si>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</si>
  <si>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</si>
  <si>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</si>
  <si>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</si>
  <si>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</si>
  <si>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</si>
  <si>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</si>
  <si>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</si>
  <si>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</si>
  <si>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</si>
  <si>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</si>
  <si>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</si>
  <si>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</si>
  <si>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</si>
  <si>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</si>
  <si>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</si>
  <si>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</si>
  <si>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</si>
  <si>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</si>
  <si>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</si>
  <si>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</si>
  <si>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</si>
  <si>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</si>
  <si>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</si>
  <si>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</si>
  <si>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</si>
  <si>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</si>
  <si>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</si>
  <si>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</si>
  <si>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</si>
  <si>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</si>
  <si>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</si>
  <si>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</si>
  <si>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</si>
  <si>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</si>
  <si>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</si>
  <si>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</si>
  <si>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</si>
  <si>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</si>
  <si>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</si>
  <si>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</si>
  <si>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</si>
  <si>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</si>
  <si>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</si>
  <si>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</si>
  <si>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</si>
  <si>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</si>
  <si>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</si>
  <si>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</si>
  <si>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</si>
  <si>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</si>
  <si>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</si>
  <si>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</si>
  <si>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</si>
  <si>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</si>
  <si>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</si>
  <si>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</si>
  <si>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</si>
  <si>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</si>
  <si>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</si>
  <si>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</si>
  <si>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</si>
  <si>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</si>
  <si>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</si>
  <si>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</si>
  <si>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</si>
  <si>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</si>
  <si>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</si>
  <si>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</si>
  <si>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</si>
  <si>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</si>
  <si>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</si>
  <si>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</si>
  <si>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</si>
  <si>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</si>
  <si>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</si>
  <si>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</si>
  <si>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</si>
  <si>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</si>
  <si>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</si>
  <si>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</si>
  <si>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</si>
  <si>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</si>
  <si>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</si>
  <si>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</si>
  <si>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</si>
  <si>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</si>
  <si>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</si>
  <si>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</si>
  <si>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</si>
  <si>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</si>
  <si>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</si>
  <si>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</si>
  <si>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</si>
  <si>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</si>
  <si>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</si>
  <si>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</si>
  <si>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</si>
  <si>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</si>
  <si>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</si>
  <si>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</si>
  <si>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</si>
  <si>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</si>
  <si>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</si>
  <si>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</si>
  <si>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</si>
  <si>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</si>
  <si>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</si>
  <si>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</si>
  <si>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</si>
  <si>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</si>
  <si>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</si>
  <si>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</si>
  <si>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</si>
  <si>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</si>
  <si>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</si>
  <si>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</si>
  <si>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</si>
  <si>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</si>
  <si>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</si>
  <si>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</si>
  <si>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</si>
  <si>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</si>
  <si>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</si>
  <si>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</si>
  <si>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</si>
  <si>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</si>
  <si>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</si>
  <si>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</si>
  <si>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</si>
  <si>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</si>
  <si>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</si>
  <si>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</si>
  <si>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</si>
  <si>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</si>
  <si>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</si>
  <si>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</si>
  <si>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</si>
  <si>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</si>
  <si>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</si>
  <si>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</si>
  <si>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</si>
  <si>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</si>
  <si>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</si>
  <si>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</si>
  <si>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</si>
  <si>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</si>
  <si>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</si>
  <si>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</si>
  <si>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</si>
  <si>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</si>
  <si>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</si>
  <si>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</si>
  <si>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</si>
  <si>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</si>
  <si>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</si>
  <si>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</si>
  <si>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</si>
  <si>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</si>
  <si>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</si>
  <si>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</si>
  <si>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</si>
  <si>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</si>
  <si>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</si>
  <si>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</si>
  <si>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</si>
  <si>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</si>
  <si>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</si>
  <si>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</si>
  <si>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</si>
  <si>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</si>
  <si>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</si>
  <si>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</si>
  <si>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</si>
  <si>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</si>
  <si>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</si>
  <si>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</si>
  <si>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</si>
  <si>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</si>
  <si>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</si>
  <si>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</si>
  <si>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</si>
  <si>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</si>
  <si>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</si>
  <si>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</si>
  <si>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</si>
  <si>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</si>
  <si>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</si>
  <si>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</si>
  <si>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</si>
  <si>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</si>
  <si>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</si>
  <si>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</si>
  <si>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</si>
  <si>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</si>
  <si>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</si>
  <si>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</si>
  <si>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</si>
  <si>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</si>
  <si>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</si>
  <si>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</si>
  <si>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</si>
  <si>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</si>
  <si>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</si>
  <si>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</si>
  <si>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</si>
  <si>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</si>
  <si>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</si>
  <si>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</si>
  <si>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</si>
  <si>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</si>
  <si>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</si>
  <si>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</si>
  <si>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</si>
  <si>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</si>
  <si>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</si>
  <si>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</si>
  <si>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</si>
  <si>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</si>
  <si>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</si>
  <si>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</si>
  <si>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</si>
  <si>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</si>
  <si>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</si>
  <si>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</si>
  <si>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</si>
  <si>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</si>
  <si>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</si>
  <si>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</si>
  <si>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</si>
  <si>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</si>
  <si>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</si>
  <si>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</si>
  <si>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</si>
  <si>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</si>
  <si>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</si>
  <si>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</si>
  <si>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</si>
  <si>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</si>
  <si>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</si>
  <si>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</si>
  <si>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</si>
  <si>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</si>
  <si>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</si>
  <si>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</si>
  <si>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</si>
  <si>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</si>
  <si>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</si>
  <si>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</si>
  <si>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</si>
  <si>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</si>
  <si>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</si>
  <si>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</si>
  <si>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</si>
  <si>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</si>
  <si>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</si>
  <si>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</si>
  <si>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</si>
  <si>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</si>
  <si>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</si>
  <si>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</si>
  <si>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</si>
  <si>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</si>
  <si>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</si>
  <si>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</si>
  <si>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</si>
  <si>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</si>
  <si>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</si>
  <si>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</si>
  <si>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</si>
  <si>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</si>
  <si>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</si>
  <si>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</si>
  <si>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</si>
  <si>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</si>
  <si>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</si>
  <si>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</si>
  <si>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</si>
  <si>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</si>
  <si>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</si>
  <si>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</si>
  <si>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</si>
  <si>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</si>
  <si>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</si>
  <si>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</si>
  <si>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</si>
  <si>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</si>
  <si>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</si>
  <si>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</si>
  <si>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</si>
  <si>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</si>
  <si>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</si>
  <si>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</si>
  <si>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</si>
  <si>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</si>
  <si>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</si>
  <si>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</si>
  <si>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</si>
  <si>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</si>
  <si>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</si>
  <si>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</si>
  <si>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</si>
  <si>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</si>
  <si>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</si>
  <si>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</si>
  <si>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</si>
  <si>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</si>
  <si>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</si>
  <si>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</si>
  <si>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</si>
  <si>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</si>
  <si>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</si>
  <si>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</si>
  <si>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</si>
  <si>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</si>
  <si>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</si>
  <si>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</si>
  <si>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</si>
  <si>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</si>
  <si>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</si>
  <si>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</si>
  <si>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</si>
  <si>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</si>
  <si>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</si>
  <si>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</si>
  <si>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</si>
  <si>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</si>
  <si>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</si>
  <si>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</si>
  <si>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</si>
  <si>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</si>
  <si>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</si>
  <si>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</si>
  <si>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</si>
  <si>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</si>
  <si>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</si>
  <si>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</si>
  <si>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</si>
  <si>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</si>
  <si>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</si>
  <si>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</si>
  <si>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</si>
  <si>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</si>
  <si>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</si>
  <si>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</si>
  <si>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</si>
  <si>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</si>
  <si>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</si>
  <si>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</si>
  <si>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</si>
  <si>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</si>
  <si>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</si>
  <si>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</si>
  <si>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</si>
  <si>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</si>
  <si>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</si>
  <si>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</si>
  <si>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</si>
  <si>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</si>
  <si>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</si>
  <si>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</si>
  <si>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</si>
  <si>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</si>
  <si>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</si>
  <si>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</si>
  <si>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</si>
  <si>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</si>
  <si>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</si>
  <si>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</si>
  <si>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</si>
  <si>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</si>
  <si>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</si>
  <si>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</si>
  <si>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</si>
  <si>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</si>
  <si>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</si>
  <si>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</si>
  <si>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</si>
  <si>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</si>
  <si>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</si>
  <si>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</si>
  <si>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</si>
  <si>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</si>
  <si>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</si>
  <si>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</si>
  <si>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</si>
  <si>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</si>
  <si>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</si>
  <si>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</si>
  <si>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</si>
  <si>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</si>
  <si>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</si>
  <si>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</si>
  <si>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</si>
  <si>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</si>
  <si>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</si>
  <si>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</si>
  <si>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</si>
  <si>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</si>
  <si>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</si>
  <si>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</si>
  <si>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</si>
  <si>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</si>
  <si>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</si>
  <si>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</si>
  <si>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</si>
  <si>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</si>
  <si>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</si>
  <si>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</si>
  <si>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</si>
  <si>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</si>
  <si>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</si>
  <si>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</si>
  <si>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</si>
  <si>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</si>
  <si>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</si>
  <si>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</si>
  <si>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</si>
  <si>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</si>
  <si>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</si>
  <si>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</si>
  <si>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</si>
  <si>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</si>
  <si>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</si>
  <si>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</si>
  <si>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</si>
  <si>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</si>
  <si>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</si>
  <si>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</si>
  <si>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</si>
  <si>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</si>
  <si>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</si>
  <si>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</si>
  <si>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</si>
  <si>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</si>
  <si>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</si>
  <si>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</si>
  <si>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</si>
  <si>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</si>
  <si>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</si>
  <si>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</si>
  <si>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</si>
  <si>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</si>
  <si>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</si>
  <si>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</si>
  <si>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</si>
  <si>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</si>
  <si>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</si>
  <si>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</si>
  <si>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</si>
  <si>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</si>
  <si>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</si>
  <si>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</si>
  <si>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</si>
  <si>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</si>
  <si>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</si>
  <si>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</si>
  <si>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</si>
  <si>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</si>
  <si>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</si>
  <si>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</si>
  <si>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</si>
  <si>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</si>
  <si>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</si>
  <si>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</si>
  <si>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</si>
  <si>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</si>
  <si>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</si>
  <si>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</si>
  <si>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</si>
  <si>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</si>
  <si>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</si>
  <si>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</si>
  <si>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</si>
  <si>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</si>
  <si>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</si>
  <si>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</si>
  <si>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</si>
  <si>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</si>
  <si>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</si>
  <si>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</si>
  <si>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</si>
  <si>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</si>
  <si>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</si>
  <si>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</si>
  <si>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</si>
  <si>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</si>
  <si>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</si>
  <si>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</si>
  <si>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</si>
  <si>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</si>
  <si>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</si>
  <si>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</si>
  <si>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</si>
  <si>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</si>
  <si>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</si>
  <si>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</si>
  <si>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</si>
  <si>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</si>
  <si>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</si>
  <si>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</si>
  <si>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</si>
  <si>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</si>
  <si>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</si>
  <si>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</si>
  <si>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</si>
  <si>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</si>
  <si>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</si>
  <si>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</si>
  <si>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</si>
  <si>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</si>
  <si>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</si>
  <si>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</si>
  <si>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</si>
  <si>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</si>
  <si>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</si>
  <si>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</si>
  <si>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</si>
  <si>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</si>
  <si>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</si>
  <si>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</si>
  <si>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</si>
  <si>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</si>
  <si>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</si>
  <si>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</si>
  <si>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</si>
  <si>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</si>
  <si>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</si>
  <si>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</si>
  <si>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</si>
  <si>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</si>
  <si>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</si>
  <si>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</si>
  <si>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</si>
  <si>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</si>
  <si>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</si>
  <si>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</si>
  <si>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</si>
  <si>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</si>
  <si>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</si>
  <si>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</si>
  <si>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</si>
  <si>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</si>
  <si>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</si>
  <si>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</si>
  <si>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</si>
  <si>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</si>
  <si>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</si>
  <si>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</si>
  <si>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</si>
  <si>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</si>
  <si>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</si>
  <si>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</si>
  <si>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</si>
  <si>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</si>
  <si>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</si>
  <si>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</si>
  <si>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</si>
  <si>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</si>
  <si>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</si>
  <si>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</si>
  <si>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</si>
  <si>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</si>
  <si>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</si>
  <si>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</si>
  <si>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</si>
  <si>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</si>
  <si>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</si>
  <si>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</si>
  <si>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</si>
  <si>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</si>
  <si>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</si>
  <si>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</si>
  <si>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</si>
  <si>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</si>
  <si>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</si>
  <si>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</si>
  <si>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</si>
  <si>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</si>
  <si>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</si>
  <si>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</si>
  <si>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</si>
  <si>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</si>
  <si>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</si>
  <si>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</si>
  <si>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</si>
  <si>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</si>
  <si>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</si>
  <si>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</si>
  <si>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</si>
  <si>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</si>
  <si>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</si>
  <si>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</si>
  <si>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</si>
  <si>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</si>
  <si>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</si>
  <si>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</si>
  <si>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</si>
  <si>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</si>
  <si>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</si>
  <si>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</si>
  <si>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</si>
  <si>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</si>
  <si>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</si>
  <si>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</si>
  <si>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</si>
  <si>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</si>
  <si>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</si>
  <si>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</si>
  <si>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</si>
  <si>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</si>
  <si>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</si>
  <si>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</si>
  <si>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</si>
  <si>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</si>
  <si>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</si>
  <si>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</si>
  <si>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</si>
  <si>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</si>
  <si>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</si>
  <si>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</si>
  <si>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</si>
  <si>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</si>
  <si>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</si>
  <si>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</si>
  <si>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</si>
  <si>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</si>
  <si>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</si>
  <si>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</si>
  <si>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</si>
  <si>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</si>
  <si>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</si>
  <si>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</si>
  <si>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</si>
  <si>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</si>
  <si>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</si>
  <si>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</si>
  <si>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</si>
  <si>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</si>
  <si>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</si>
  <si>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</si>
  <si>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</si>
  <si>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</si>
  <si>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</si>
  <si>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</si>
  <si>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</si>
  <si>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</si>
  <si>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</si>
  <si>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</si>
  <si>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</si>
  <si>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</si>
  <si>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</si>
  <si>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</si>
  <si>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</si>
  <si>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</si>
  <si>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</si>
  <si>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</si>
  <si>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</si>
  <si>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</si>
  <si>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</si>
  <si>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</si>
  <si>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</si>
  <si>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</si>
  <si>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</si>
  <si>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</si>
  <si>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</si>
  <si>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</si>
  <si>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</si>
  <si>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</si>
  <si>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</si>
  <si>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</si>
  <si>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</si>
  <si>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</si>
  <si>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</si>
  <si>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</si>
  <si>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</si>
  <si>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</si>
  <si>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</si>
  <si>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</si>
  <si>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</si>
  <si>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</si>
  <si>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</si>
  <si>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</si>
  <si>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</si>
  <si>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</si>
  <si>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</si>
  <si>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</si>
  <si>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</si>
  <si>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</si>
  <si>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</si>
  <si>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</si>
  <si>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</si>
  <si>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</si>
  <si>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</si>
  <si>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</si>
  <si>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</si>
  <si>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</si>
  <si>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</si>
  <si>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</si>
  <si>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</si>
  <si>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</si>
  <si>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</si>
  <si>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</si>
  <si>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</si>
  <si>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</si>
  <si>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</si>
  <si>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</si>
  <si>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</si>
  <si>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</si>
  <si>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</si>
  <si>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</si>
  <si>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</si>
  <si>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</si>
  <si>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</si>
  <si>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</si>
  <si>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</si>
  <si>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</si>
  <si>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</si>
  <si>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</si>
  <si>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</si>
  <si>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</si>
  <si>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</si>
  <si>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</si>
  <si>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</si>
  <si>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</si>
  <si>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</si>
  <si>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</si>
  <si>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</si>
  <si>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</si>
  <si>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</si>
  <si>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</si>
  <si>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</si>
  <si>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</si>
  <si>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</si>
  <si>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</si>
  <si>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</si>
  <si>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</si>
  <si>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</si>
  <si>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</si>
  <si>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</si>
  <si>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</si>
  <si>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</si>
  <si>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</si>
  <si>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</si>
  <si>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</si>
  <si>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</si>
  <si>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</si>
  <si>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</si>
  <si>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</si>
  <si>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</si>
  <si>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</si>
  <si>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</si>
  <si>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</si>
  <si>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</si>
  <si>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</si>
  <si>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</si>
  <si>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</si>
  <si>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</si>
  <si>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</si>
  <si>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</si>
  <si>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</si>
  <si>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</si>
  <si>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</si>
  <si>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</si>
  <si>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</si>
  <si>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</si>
  <si>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</si>
  <si>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</si>
  <si>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</si>
  <si>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</si>
  <si>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</si>
  <si>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</si>
  <si>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</si>
  <si>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</si>
  <si>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</si>
  <si>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</si>
  <si>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</si>
  <si>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</si>
  <si>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</si>
  <si>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</si>
  <si>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</si>
  <si>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</si>
  <si>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</si>
  <si>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</si>
  <si>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</si>
  <si>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</si>
  <si>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</si>
  <si>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</si>
  <si>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</si>
  <si>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</si>
  <si>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</si>
  <si>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</si>
  <si>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</si>
  <si>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</si>
  <si>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</si>
  <si>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</si>
  <si>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</si>
  <si>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</si>
  <si>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</si>
  <si>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</si>
  <si>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</si>
  <si>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</si>
  <si>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</si>
  <si>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</si>
  <si>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</si>
  <si>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</si>
  <si>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</si>
  <si>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</si>
  <si>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</si>
  <si>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</si>
  <si>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</si>
  <si>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</si>
  <si>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</si>
  <si>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</si>
  <si>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</si>
  <si>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</si>
  <si>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</si>
  <si>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</si>
  <si>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</si>
  <si>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</si>
  <si>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</si>
  <si>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</si>
  <si>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</si>
  <si>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</si>
  <si>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</si>
  <si>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</si>
  <si>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</si>
  <si>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</si>
  <si>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</si>
  <si>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</si>
  <si>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</si>
  <si>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</si>
  <si>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</si>
  <si>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</si>
  <si>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</si>
  <si>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</si>
  <si>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</si>
  <si>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</si>
  <si>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</si>
  <si>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</si>
  <si>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</si>
  <si>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</si>
  <si>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</si>
  <si>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</si>
  <si>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</si>
  <si>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</si>
  <si>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</si>
  <si>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</si>
  <si>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</si>
  <si>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</si>
  <si>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</si>
  <si>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</si>
  <si>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</si>
  <si>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</si>
  <si>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</si>
  <si>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</si>
  <si>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</si>
  <si>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</si>
  <si>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</si>
  <si>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</si>
  <si>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</si>
  <si>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</si>
  <si>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</si>
  <si>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</si>
  <si>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</si>
  <si>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</si>
  <si>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</si>
  <si>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</si>
  <si>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</si>
  <si>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</si>
  <si>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</si>
  <si>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</si>
  <si>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</si>
  <si>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</si>
  <si>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</si>
  <si>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</si>
  <si>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</si>
  <si>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</si>
  <si>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</si>
  <si>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</si>
  <si>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</si>
  <si>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</si>
  <si>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</si>
  <si>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</si>
  <si>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</si>
  <si>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</si>
  <si>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</si>
  <si>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</si>
  <si>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</si>
  <si>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</si>
  <si>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</si>
  <si>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</si>
  <si>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</si>
  <si>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</si>
  <si>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</si>
  <si>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</si>
  <si>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</si>
  <si>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</si>
  <si>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</si>
  <si>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</si>
  <si>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</si>
  <si>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</si>
  <si>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</si>
  <si>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</si>
  <si>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</si>
  <si>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</si>
  <si>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</si>
  <si>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</si>
  <si>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</si>
  <si>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</si>
  <si>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</si>
  <si>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</si>
  <si>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</si>
  <si>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</si>
  <si>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</si>
  <si>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</si>
  <si>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</si>
  <si>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</si>
  <si>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</si>
  <si>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</si>
  <si>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</si>
  <si>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</si>
  <si>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</si>
  <si>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</si>
  <si>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</si>
  <si>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</si>
  <si>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</si>
  <si>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</si>
  <si>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</si>
  <si>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</si>
  <si>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</si>
  <si>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</si>
  <si>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</si>
  <si>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</si>
  <si>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</si>
  <si>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</si>
  <si>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</si>
  <si>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</si>
  <si>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</si>
  <si>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</si>
  <si>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</si>
  <si>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</si>
  <si>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</si>
  <si>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</si>
  <si>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</si>
  <si>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</si>
  <si>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</si>
  <si>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</si>
  <si>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</si>
  <si>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</si>
  <si>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</si>
  <si>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</si>
  <si>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</si>
  <si>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</si>
  <si>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</si>
  <si>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</si>
  <si>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</si>
  <si>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</si>
  <si>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</si>
  <si>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</si>
  <si>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</si>
  <si>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</si>
  <si>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</si>
  <si>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</si>
  <si>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</si>
  <si>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</si>
  <si>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</si>
  <si>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</si>
  <si>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</si>
  <si>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</si>
  <si>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</si>
  <si>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</si>
  <si>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</si>
  <si>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</si>
  <si>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</si>
  <si>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</si>
  <si>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</si>
  <si>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</si>
  <si>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</si>
  <si>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</si>
  <si>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</si>
  <si>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</si>
  <si>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</si>
  <si>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</si>
  <si>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</si>
  <si>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</si>
  <si>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</si>
  <si>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</si>
  <si>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</si>
  <si>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</si>
  <si>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</si>
  <si>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</si>
  <si>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</si>
  <si>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</si>
  <si>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</si>
  <si>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</si>
  <si>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</si>
  <si>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</si>
  <si>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</si>
  <si>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</si>
  <si>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</si>
  <si>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</si>
  <si>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</si>
  <si>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</si>
  <si>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</si>
  <si>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</si>
  <si>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</si>
  <si>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</si>
  <si>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</si>
  <si>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</si>
  <si>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</si>
  <si>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</si>
  <si>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</si>
  <si>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</si>
  <si>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</si>
  <si>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</si>
  <si>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</si>
  <si>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</si>
  <si>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</si>
  <si>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</si>
  <si>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</si>
  <si>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</si>
  <si>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</si>
  <si>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</si>
  <si>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</si>
  <si>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</si>
  <si>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</si>
  <si>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</si>
  <si>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</si>
  <si>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</si>
  <si>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</si>
  <si>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</si>
  <si>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</si>
  <si>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</si>
  <si>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</si>
  <si>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</si>
  <si>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</si>
  <si>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</si>
  <si>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</si>
  <si>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</si>
  <si>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</si>
  <si>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</si>
  <si>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</si>
  <si>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</si>
  <si>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</si>
  <si>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</si>
  <si>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</si>
  <si>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</si>
  <si>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</si>
  <si>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</si>
  <si>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</si>
  <si>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</si>
  <si>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</si>
  <si>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</si>
  <si>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</si>
  <si>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</si>
  <si>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</si>
  <si>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</si>
  <si>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</si>
  <si>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</si>
  <si>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</si>
  <si>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</si>
  <si>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</si>
  <si>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</si>
  <si>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</si>
  <si>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</si>
  <si>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</si>
  <si>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</si>
  <si>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</si>
  <si>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</si>
  <si>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</si>
  <si>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</si>
  <si>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</si>
  <si>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</si>
  <si>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</si>
  <si>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</si>
  <si>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</si>
  <si>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</si>
  <si>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</si>
  <si>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</si>
  <si>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</si>
  <si>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</si>
  <si>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</si>
  <si>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</si>
  <si>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</si>
  <si>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</si>
  <si>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</si>
  <si>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</si>
  <si>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</si>
  <si>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</si>
  <si>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</si>
  <si>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</si>
  <si>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</si>
  <si>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</si>
  <si>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</si>
  <si>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</si>
  <si>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</si>
  <si>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</si>
  <si>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</si>
  <si>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</si>
  <si>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</si>
  <si>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</si>
  <si>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</si>
  <si>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</si>
  <si>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</si>
  <si>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</si>
  <si>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</si>
  <si>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</si>
  <si>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</si>
  <si>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</si>
  <si>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</si>
  <si>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</si>
  <si>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</si>
  <si>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</si>
  <si>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</si>
  <si>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</si>
  <si>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</si>
  <si>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</si>
  <si>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</si>
  <si>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</si>
  <si>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</si>
  <si>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</si>
  <si>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</si>
  <si>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</si>
  <si>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</si>
  <si>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</si>
  <si>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</si>
  <si>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</si>
  <si>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</si>
  <si>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</si>
  <si>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</si>
  <si>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</si>
  <si>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</si>
  <si>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</si>
  <si>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</si>
  <si>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</si>
  <si>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</si>
  <si>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</si>
  <si>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</si>
  <si>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</si>
  <si>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</si>
  <si>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</si>
  <si>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</si>
  <si>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</si>
  <si>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</si>
  <si>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</si>
  <si>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</si>
  <si>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</si>
  <si>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</si>
  <si>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</si>
  <si>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</si>
  <si>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</si>
  <si>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</si>
  <si>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</si>
  <si>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</si>
  <si>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</si>
  <si>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</si>
  <si>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</si>
  <si>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</si>
  <si>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</si>
  <si>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</si>
  <si>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</si>
  <si>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</si>
  <si>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</si>
  <si>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</si>
  <si>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</si>
  <si>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</si>
  <si>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</si>
  <si>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</si>
  <si>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</si>
  <si>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</si>
  <si>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</si>
  <si>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</si>
  <si>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</si>
  <si>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</si>
  <si>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</si>
  <si>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</si>
  <si>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</si>
  <si>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</si>
  <si>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</si>
  <si>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</si>
  <si>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</si>
  <si>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</si>
  <si>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</si>
  <si>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</si>
  <si>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</si>
  <si>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</si>
  <si>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</si>
  <si>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</si>
  <si>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</si>
  <si>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</si>
  <si>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</si>
  <si>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</si>
  <si>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</si>
  <si>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</si>
  <si>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</si>
  <si>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</si>
  <si>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</si>
  <si>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</si>
  <si>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</si>
  <si>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</si>
  <si>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</si>
  <si>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</si>
  <si>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</si>
  <si>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</si>
  <si>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</si>
  <si>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</si>
  <si>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</si>
  <si>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</si>
  <si>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</si>
  <si>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</si>
  <si>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</si>
  <si>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</si>
  <si>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</si>
  <si>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</si>
  <si>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</si>
  <si>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</si>
  <si>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</si>
  <si>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</si>
  <si>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</si>
  <si>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</si>
  <si>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</si>
  <si>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</si>
  <si>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</si>
  <si>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</si>
  <si>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</si>
  <si>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</si>
  <si>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</si>
  <si>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</si>
  <si>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</si>
  <si>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</si>
  <si>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</si>
  <si>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</si>
  <si>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</si>
  <si>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</si>
  <si>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</si>
  <si>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</si>
  <si>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</si>
  <si>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</si>
  <si>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</si>
  <si>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</si>
  <si>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</si>
  <si>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</si>
  <si>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</si>
  <si>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</si>
  <si>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</si>
  <si>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</si>
  <si>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</si>
  <si>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</si>
  <si>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</si>
  <si>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</si>
  <si>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</si>
  <si>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</si>
  <si>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</si>
  <si>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</si>
  <si>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</si>
  <si>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</si>
  <si>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</si>
  <si>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</si>
  <si>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</si>
  <si>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</si>
  <si>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</si>
  <si>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</si>
  <si>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</si>
  <si>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</si>
  <si>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</si>
  <si>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</si>
  <si>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</si>
  <si>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</si>
  <si>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</si>
  <si>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</si>
  <si>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</si>
  <si>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</si>
  <si>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</si>
  <si>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</si>
  <si>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</si>
  <si>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</si>
  <si>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</si>
  <si>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</si>
  <si>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</si>
  <si>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</si>
  <si>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</si>
  <si>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</si>
  <si>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</si>
  <si>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</si>
  <si>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</si>
  <si>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</si>
  <si>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</si>
  <si>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</si>
  <si>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</si>
  <si>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</si>
  <si>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</si>
  <si>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</si>
  <si>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</si>
  <si>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</si>
  <si>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</si>
  <si>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</si>
  <si>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</si>
  <si>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</si>
  <si>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</si>
  <si>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</si>
  <si>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</si>
  <si>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</si>
  <si>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</si>
  <si>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</si>
  <si>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</si>
  <si>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</si>
  <si>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</si>
  <si>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</si>
  <si>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</si>
  <si>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</si>
  <si>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</si>
  <si>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</si>
  <si>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</si>
  <si>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</si>
  <si>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</si>
  <si>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</si>
  <si>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</si>
  <si>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</si>
  <si>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</si>
  <si>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</si>
  <si>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</si>
  <si>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</si>
  <si>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</si>
  <si>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</si>
  <si>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</si>
  <si>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</si>
  <si>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</si>
  <si>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</si>
  <si>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</si>
  <si>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</si>
  <si>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</si>
  <si>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</si>
  <si>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</si>
  <si>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</si>
  <si>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</si>
  <si>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</si>
  <si>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</si>
  <si>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</si>
  <si>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</si>
  <si>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</si>
  <si>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</si>
  <si>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</si>
  <si>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</si>
  <si>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</si>
  <si>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</si>
  <si>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</si>
  <si>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</si>
  <si>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</si>
  <si>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</si>
  <si>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</si>
  <si>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</si>
  <si>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</si>
  <si>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</si>
  <si>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</si>
  <si>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</si>
  <si>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</si>
  <si>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</si>
  <si>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</si>
  <si>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</si>
  <si>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</si>
  <si>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</si>
  <si>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</si>
  <si>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</si>
  <si>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</si>
  <si>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</si>
  <si>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</si>
  <si>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</si>
  <si>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</si>
  <si>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</si>
  <si>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</si>
  <si>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</si>
  <si>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</si>
  <si>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</si>
  <si>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</si>
  <si>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</si>
  <si>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</si>
  <si>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</si>
  <si>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</si>
  <si>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</si>
  <si>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</si>
  <si>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</si>
  <si>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</si>
  <si>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</si>
  <si>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</si>
  <si>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</si>
  <si>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</si>
  <si>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</si>
  <si>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</si>
  <si>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</si>
  <si>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</si>
  <si>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</si>
  <si>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</si>
  <si>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</si>
  <si>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</si>
  <si>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</si>
  <si>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</si>
  <si>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</si>
  <si>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</si>
  <si>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</si>
  <si>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</si>
  <si>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</si>
  <si>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</si>
  <si>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</si>
  <si>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</si>
  <si>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</si>
  <si>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</si>
  <si>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</si>
  <si>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</si>
  <si>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</si>
  <si>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</si>
  <si>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</si>
  <si>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</si>
  <si>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</si>
  <si>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</si>
  <si>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</si>
  <si>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</si>
  <si>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</si>
  <si>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</si>
  <si>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</si>
  <si>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</si>
  <si>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</si>
  <si>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</si>
  <si>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</si>
  <si>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</si>
  <si>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</si>
  <si>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</si>
  <si>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</si>
  <si>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</si>
  <si>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</si>
  <si>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</si>
  <si>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</si>
  <si>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</si>
  <si>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</si>
  <si>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</si>
  <si>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</si>
  <si>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</si>
  <si>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</si>
  <si>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</si>
  <si>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</si>
  <si>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</si>
  <si>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</si>
  <si>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</si>
  <si>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</si>
  <si>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</si>
  <si>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</si>
  <si>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</si>
  <si>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</si>
  <si>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</si>
  <si>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</si>
  <si>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</si>
  <si>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</si>
  <si>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</si>
  <si>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</si>
  <si>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</si>
  <si>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</si>
  <si>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</si>
  <si>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</si>
  <si>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</si>
  <si>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</si>
  <si>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</si>
  <si>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</si>
  <si>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</si>
  <si>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</si>
  <si>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</si>
  <si>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</si>
  <si>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</si>
  <si>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</si>
  <si>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</si>
  <si>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</si>
  <si>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</si>
  <si>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</si>
  <si>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</si>
  <si>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</si>
  <si>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</si>
  <si>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</si>
  <si>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</si>
  <si>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</si>
  <si>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</si>
  <si>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</si>
  <si>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</si>
  <si>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</si>
  <si>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</si>
  <si>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</si>
  <si>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</si>
  <si>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</si>
  <si>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</si>
  <si>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</si>
  <si>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</si>
  <si>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</si>
  <si>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</si>
  <si>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</si>
  <si>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</si>
  <si>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</si>
  <si>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</si>
  <si>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</si>
  <si>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</si>
  <si>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</si>
  <si>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</si>
  <si>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</si>
  <si>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</si>
  <si>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</si>
  <si>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</si>
  <si>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</si>
  <si>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</si>
  <si>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</si>
  <si>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</si>
  <si>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</si>
  <si>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</si>
  <si>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</si>
  <si>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</si>
  <si>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</si>
  <si>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</si>
  <si>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</si>
  <si>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</si>
  <si>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</si>
  <si>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</si>
  <si>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</si>
  <si>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</si>
  <si>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</si>
  <si>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</si>
  <si>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</si>
  <si>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</si>
  <si>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</si>
  <si>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</si>
  <si>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</si>
  <si>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</si>
  <si>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</si>
  <si>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</si>
  <si>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</si>
  <si>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</si>
  <si>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</si>
  <si>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</si>
  <si>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</si>
  <si>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</si>
  <si>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</si>
  <si>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</si>
  <si>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</si>
  <si>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</si>
  <si>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</si>
  <si>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</si>
  <si>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</si>
  <si>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</si>
  <si>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</si>
  <si>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</si>
  <si>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</si>
  <si>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</si>
  <si>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</si>
  <si>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</si>
  <si>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</si>
  <si>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</si>
  <si>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</si>
  <si>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</si>
  <si>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</si>
  <si>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</si>
  <si>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</si>
  <si>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</si>
  <si>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</si>
  <si>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</si>
  <si>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</si>
  <si>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</si>
  <si>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</si>
  <si>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</si>
  <si>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</si>
  <si>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</si>
  <si>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</si>
  <si>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</si>
  <si>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</si>
  <si>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</si>
  <si>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</si>
  <si>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</si>
  <si>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</si>
  <si>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</si>
  <si>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</si>
  <si>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</si>
  <si>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</si>
  <si>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</si>
  <si>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</si>
  <si>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</si>
  <si>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</si>
  <si>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</si>
  <si>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</si>
  <si>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</si>
  <si>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</si>
  <si>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</si>
  <si>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</si>
  <si>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</si>
  <si>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</si>
  <si>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</si>
  <si>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</si>
  <si>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</si>
  <si>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</si>
  <si>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</si>
  <si>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</si>
  <si>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</si>
  <si>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</si>
  <si>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</si>
  <si>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</si>
  <si>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</si>
  <si>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</si>
  <si>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</si>
  <si>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</si>
  <si>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</si>
  <si>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</si>
  <si>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</si>
  <si>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</si>
  <si>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</si>
  <si>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</si>
  <si>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</si>
  <si>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</si>
  <si>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</si>
  <si>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</si>
  <si>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</si>
  <si>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</si>
  <si>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</si>
  <si>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</si>
  <si>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</si>
  <si>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</si>
  <si>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</si>
  <si>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</si>
  <si>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</si>
  <si>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</si>
  <si>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</si>
  <si>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</si>
  <si>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</si>
  <si>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</si>
  <si>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</si>
  <si>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</si>
  <si>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</si>
  <si>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</si>
  <si>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</si>
  <si>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</si>
  <si>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</si>
  <si>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</si>
  <si>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</si>
  <si>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</si>
  <si>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</si>
  <si>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</si>
  <si>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</si>
  <si>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</si>
  <si>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</si>
  <si>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</si>
  <si>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</si>
  <si>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</si>
  <si>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</si>
  <si>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</si>
  <si>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</si>
  <si>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</si>
  <si>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</si>
  <si>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</si>
  <si>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</si>
  <si>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</si>
  <si>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</si>
  <si>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</si>
  <si>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</si>
  <si>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</si>
  <si>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</si>
  <si>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</si>
  <si>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</si>
  <si>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</si>
  <si>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</si>
  <si>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</si>
  <si>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</si>
  <si>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</si>
  <si>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</si>
  <si>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</si>
  <si>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</si>
  <si>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</si>
  <si>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</si>
  <si>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</si>
  <si>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</si>
  <si>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</si>
  <si>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</si>
  <si>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</si>
  <si>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</si>
  <si>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</si>
  <si>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</si>
  <si>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</si>
  <si>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</si>
  <si>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</si>
  <si>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</si>
  <si>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</si>
  <si>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</si>
  <si>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</si>
  <si>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</si>
  <si>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</si>
  <si>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</si>
  <si>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</si>
  <si>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</si>
  <si>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</si>
  <si>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</si>
  <si>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</si>
  <si>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</si>
  <si>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</si>
  <si>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</si>
  <si>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</si>
  <si>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</si>
  <si>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</si>
  <si>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</si>
  <si>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</si>
  <si>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</si>
  <si>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</si>
  <si>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</si>
  <si>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</si>
  <si>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</si>
  <si>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</si>
  <si>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</si>
  <si>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</si>
  <si>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</si>
  <si>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</si>
  <si>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</si>
  <si>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</si>
  <si>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</si>
  <si>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</si>
  <si>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</si>
  <si>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</si>
  <si>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</si>
  <si>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</si>
  <si>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</si>
  <si>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</si>
  <si>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</si>
  <si>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</si>
  <si>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</si>
  <si>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</si>
  <si>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</si>
  <si>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</si>
  <si>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</si>
  <si>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</si>
  <si>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</si>
  <si>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</si>
  <si>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</si>
  <si>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</si>
  <si>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</si>
  <si>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</si>
  <si>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</si>
  <si>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</si>
  <si>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</si>
  <si>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</si>
  <si>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</si>
  <si>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</si>
  <si>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</si>
  <si>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</si>
  <si>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</si>
  <si>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</si>
  <si>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</si>
  <si>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</si>
  <si>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</si>
  <si>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</si>
  <si>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</si>
  <si>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</si>
  <si>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</si>
  <si>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</si>
  <si>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</si>
  <si>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</si>
  <si>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</si>
  <si>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</si>
  <si>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</si>
  <si>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</si>
  <si>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</si>
  <si>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</si>
  <si>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</si>
  <si>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</si>
  <si>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</si>
  <si>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</si>
  <si>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</si>
  <si>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</si>
  <si>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</si>
  <si>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</si>
  <si>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</si>
  <si>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</si>
  <si>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</si>
  <si>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</si>
  <si>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</si>
  <si>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</si>
  <si>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</si>
  <si>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</si>
  <si>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</si>
  <si>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</si>
  <si>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</si>
  <si>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</si>
  <si>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</si>
  <si>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</si>
  <si>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</si>
  <si>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</si>
  <si>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</si>
  <si>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</si>
  <si>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</si>
  <si>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</si>
  <si>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</si>
  <si>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</si>
  <si>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</si>
  <si>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</si>
  <si>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</si>
  <si>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</si>
  <si>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</si>
  <si>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</si>
  <si>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</si>
  <si>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</si>
  <si>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</si>
  <si>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</si>
  <si>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</si>
  <si>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</si>
  <si>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</si>
  <si>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</si>
  <si>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</si>
  <si>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</si>
  <si>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</si>
  <si>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</si>
  <si>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</si>
  <si>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</si>
  <si>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</si>
  <si>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</si>
  <si>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</si>
  <si>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</si>
  <si>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</si>
  <si>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</si>
  <si>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</si>
  <si>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</si>
  <si>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</si>
  <si>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</si>
  <si>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</si>
  <si>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</si>
  <si>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</si>
  <si>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</si>
  <si>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</si>
  <si>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</si>
  <si>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</si>
  <si>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</si>
  <si>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</si>
  <si>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</si>
  <si>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</si>
  <si>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</si>
  <si>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</si>
  <si>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</si>
  <si>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</si>
  <si>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</si>
  <si>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</si>
  <si>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</si>
  <si>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</si>
  <si>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</si>
  <si>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</si>
  <si>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</si>
  <si>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</si>
  <si>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</si>
  <si>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</si>
  <si>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</si>
  <si>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</si>
  <si>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</si>
  <si>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</si>
  <si>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</si>
  <si>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</si>
  <si>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</si>
  <si>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</si>
  <si>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</si>
  <si>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</si>
  <si>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</si>
  <si>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</si>
  <si>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</si>
  <si>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</si>
  <si>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</si>
  <si>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</si>
  <si>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</si>
  <si>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</si>
  <si>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</si>
  <si>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</si>
  <si>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</si>
  <si>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</si>
  <si>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</si>
  <si>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</si>
  <si>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</si>
  <si>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</si>
  <si>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</si>
  <si>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</si>
  <si>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</si>
  <si>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</si>
  <si>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</si>
  <si>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</si>
  <si>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</si>
  <si>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</si>
  <si>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</si>
  <si>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</si>
  <si>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</si>
  <si>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</si>
  <si>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</si>
  <si>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</si>
  <si>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</si>
  <si>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</si>
  <si>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</si>
  <si>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</si>
  <si>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</si>
  <si>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</si>
  <si>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</si>
  <si>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</si>
  <si>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</si>
  <si>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</si>
  <si>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</si>
  <si>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</si>
  <si>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</si>
  <si>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</si>
  <si>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</si>
  <si>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</si>
  <si>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</si>
  <si>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</si>
  <si>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</si>
  <si>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</si>
  <si>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</si>
  <si>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</si>
  <si>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</si>
  <si>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</si>
  <si>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</si>
  <si>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</si>
  <si>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</si>
  <si>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</si>
  <si>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</si>
  <si>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</si>
  <si>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</si>
  <si>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</si>
  <si>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</si>
  <si>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</si>
  <si>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</si>
  <si>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</si>
  <si>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</si>
  <si>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</si>
  <si>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</si>
  <si>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</si>
  <si>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</si>
  <si>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</si>
  <si>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</si>
  <si>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</si>
  <si>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</si>
  <si>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</si>
  <si>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</si>
  <si>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</si>
  <si>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</si>
  <si>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</si>
  <si>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</si>
  <si>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</si>
  <si>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</si>
  <si>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</si>
  <si>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</si>
  <si>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</si>
  <si>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</si>
  <si>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</si>
  <si>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</si>
  <si>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</si>
  <si>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</si>
  <si>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</si>
  <si>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</si>
  <si>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</si>
  <si>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</si>
  <si>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</si>
  <si>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</si>
  <si>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</si>
  <si>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</si>
  <si>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</si>
  <si>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</si>
  <si>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</si>
  <si>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</si>
  <si>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</si>
  <si>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</si>
  <si>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</si>
  <si>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</si>
  <si>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</si>
  <si>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</si>
  <si>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</si>
  <si>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</si>
  <si>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</si>
  <si>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</si>
  <si>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</si>
  <si>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</si>
  <si>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</si>
  <si>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</si>
  <si>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</si>
  <si>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</si>
  <si>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</si>
  <si>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</si>
  <si>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</si>
  <si>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</si>
  <si>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</si>
  <si>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</si>
  <si>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</si>
  <si>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</si>
  <si>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</si>
  <si>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</si>
  <si>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</si>
  <si>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</si>
  <si>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</si>
  <si>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</si>
  <si>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</si>
  <si>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</si>
  <si>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</si>
  <si>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</si>
  <si>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</si>
  <si>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</si>
  <si>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</si>
  <si>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</si>
  <si>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</si>
  <si>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</si>
  <si>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</si>
  <si>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</si>
  <si>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</si>
  <si>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</si>
  <si>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</si>
  <si>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</si>
  <si>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</si>
  <si>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</si>
  <si>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</si>
  <si>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</si>
  <si>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</si>
  <si>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</si>
  <si>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</si>
  <si>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</si>
  <si>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</si>
  <si>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</si>
  <si>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</si>
  <si>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</si>
  <si>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</si>
  <si>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</si>
  <si>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</si>
  <si>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</si>
  <si>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</si>
  <si>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</si>
  <si>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</si>
  <si>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</si>
  <si>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</si>
  <si>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</si>
  <si>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</si>
  <si>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</si>
  <si>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</si>
  <si>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</si>
  <si>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</si>
  <si>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</si>
  <si>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</si>
  <si>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</si>
  <si>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</si>
  <si>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</si>
  <si>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</si>
  <si>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</si>
  <si>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</si>
  <si>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</si>
  <si>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</si>
  <si>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</si>
  <si>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</si>
  <si>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</si>
  <si>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</si>
  <si>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</si>
  <si>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</si>
  <si>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</si>
  <si>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</si>
  <si>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</si>
  <si>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</si>
  <si>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</si>
  <si>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</si>
  <si>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</si>
  <si>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</si>
  <si>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</si>
  <si>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</si>
  <si>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</si>
  <si>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</si>
  <si>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</si>
  <si>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</si>
  <si>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</si>
  <si>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</si>
  <si>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</si>
  <si>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</si>
  <si>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</si>
  <si>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</si>
  <si>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</si>
  <si>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</si>
  <si>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</si>
  <si>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</si>
  <si>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</si>
  <si>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</si>
  <si>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</si>
  <si>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</si>
  <si>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</si>
  <si>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</si>
  <si>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</si>
  <si>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</si>
  <si>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</si>
  <si>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</si>
  <si>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</si>
  <si>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</si>
  <si>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</si>
  <si>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</si>
  <si>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</si>
  <si>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</si>
  <si>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</si>
  <si>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</si>
  <si>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</si>
  <si>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</si>
  <si>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</si>
  <si>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</si>
  <si>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</si>
  <si>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</si>
  <si>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</si>
  <si>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</si>
  <si>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</si>
  <si>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</si>
  <si>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</si>
  <si>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</si>
  <si>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</si>
  <si>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</si>
  <si>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</si>
  <si>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</si>
  <si>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</si>
  <si>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</si>
  <si>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</si>
  <si>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</si>
  <si>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</si>
  <si>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</si>
  <si>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</si>
  <si>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</si>
  <si>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</si>
  <si>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</si>
  <si>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</si>
  <si>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</si>
  <si>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</si>
  <si>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</si>
  <si>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</si>
  <si>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</si>
  <si>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</si>
  <si>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</si>
  <si>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</si>
  <si>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</si>
  <si>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</si>
  <si>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</si>
  <si>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</si>
  <si>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</si>
  <si>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</si>
  <si>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</si>
  <si>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</si>
  <si>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</si>
  <si>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</si>
  <si>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</si>
  <si>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</si>
  <si>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</si>
  <si>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</si>
  <si>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</si>
  <si>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</si>
  <si>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</si>
  <si>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</si>
  <si>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</si>
  <si>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</si>
  <si>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</si>
  <si>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</si>
  <si>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</si>
  <si>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</si>
  <si>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</si>
  <si>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</si>
  <si>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</si>
  <si>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</si>
  <si>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</si>
  <si>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</si>
  <si>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</si>
  <si>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</si>
  <si>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</si>
  <si>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</si>
  <si>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</si>
  <si>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</si>
  <si>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</si>
  <si>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</si>
  <si>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</si>
  <si>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</si>
  <si>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</si>
  <si>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</si>
  <si>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</si>
  <si>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</si>
  <si>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</si>
  <si>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</si>
  <si>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</si>
  <si>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</si>
  <si>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</si>
  <si>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</si>
  <si>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</si>
  <si>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</si>
  <si>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</si>
  <si>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</si>
  <si>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</si>
  <si>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</si>
  <si>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</si>
  <si>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</si>
  <si>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</si>
  <si>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</si>
  <si>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</si>
  <si>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</si>
  <si>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</si>
  <si>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</si>
  <si>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</si>
  <si>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</si>
  <si>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</si>
  <si>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</si>
  <si>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</si>
  <si>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</si>
  <si>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</si>
  <si>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</si>
  <si>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</si>
  <si>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</si>
  <si>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</si>
  <si>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</si>
  <si>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</si>
  <si>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</si>
  <si>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</si>
  <si>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</si>
  <si>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</si>
  <si>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</si>
  <si>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</si>
  <si>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</si>
  <si>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</si>
  <si>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</si>
  <si>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</si>
  <si>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</si>
  <si>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</si>
  <si>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</si>
  <si>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</si>
  <si>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</si>
  <si>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</si>
  <si>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</si>
  <si>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</si>
  <si>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</si>
  <si>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</si>
  <si>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</si>
  <si>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</si>
  <si>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</si>
  <si>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</si>
  <si>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</si>
  <si>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</si>
  <si>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</si>
  <si>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</si>
  <si>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</si>
  <si>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</si>
  <si>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</si>
  <si>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</si>
  <si>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</si>
  <si>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</si>
  <si>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</si>
  <si>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</si>
  <si>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</si>
  <si>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</si>
  <si>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</si>
  <si>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</si>
  <si>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</si>
  <si>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</si>
  <si>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</si>
  <si>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</si>
  <si>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</si>
  <si>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</si>
  <si>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</si>
  <si>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</si>
  <si>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</si>
  <si>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</si>
  <si>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</si>
  <si>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</si>
  <si>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</si>
  <si>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</si>
  <si>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</si>
  <si>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</si>
  <si>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</si>
  <si>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</si>
  <si>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</si>
  <si>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</si>
  <si>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</si>
  <si>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</si>
  <si>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</si>
  <si>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</si>
  <si>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</si>
  <si>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</si>
  <si>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</si>
  <si>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</si>
  <si>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</si>
  <si>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</si>
  <si>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</si>
  <si>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</si>
  <si>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</si>
  <si>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</si>
  <si>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</si>
  <si>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</si>
  <si>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</si>
  <si>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</si>
  <si>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</si>
  <si>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</si>
  <si>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</si>
  <si>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</si>
  <si>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</si>
  <si>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</si>
  <si>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</si>
  <si>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</si>
  <si>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</si>
  <si>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</si>
  <si>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</si>
  <si>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</si>
  <si>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</si>
  <si>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</si>
  <si>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</si>
  <si>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</si>
  <si>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</si>
  <si>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</si>
  <si>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</si>
  <si>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</si>
  <si>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</si>
  <si>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</si>
  <si>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</si>
  <si>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</si>
  <si>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</si>
  <si>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</si>
  <si>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</si>
  <si>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</si>
  <si>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</si>
  <si>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</si>
  <si>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</si>
  <si>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</si>
  <si>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</si>
  <si>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</si>
  <si>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</si>
  <si>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</si>
  <si>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</si>
  <si>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</si>
  <si>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</si>
  <si>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</si>
  <si>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</si>
  <si>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</si>
  <si>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</si>
  <si>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</si>
  <si>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</si>
  <si>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</si>
  <si>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</si>
  <si>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</si>
  <si>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</si>
  <si>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</si>
  <si>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</si>
  <si>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</si>
  <si>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</si>
  <si>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</si>
  <si>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</si>
  <si>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</si>
  <si>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</si>
  <si>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</si>
  <si>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</si>
  <si>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</si>
  <si>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</si>
  <si>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</si>
  <si>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</si>
  <si>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</si>
  <si>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</si>
  <si>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</si>
  <si>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</si>
  <si>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</si>
  <si>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</si>
  <si>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</si>
  <si>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</si>
  <si>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</si>
  <si>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</si>
  <si>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</si>
  <si>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</si>
  <si>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</si>
  <si>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</si>
  <si>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</si>
  <si>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</si>
  <si>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</si>
  <si>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</si>
  <si>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</si>
  <si>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</si>
  <si>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</si>
  <si>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</si>
  <si>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</si>
  <si>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</si>
  <si>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</si>
  <si>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</si>
  <si>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</si>
  <si>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</si>
  <si>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</si>
  <si>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</si>
  <si>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</si>
  <si>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</si>
  <si>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</si>
  <si>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</si>
  <si>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</si>
  <si>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</si>
  <si>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</si>
  <si>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</si>
  <si>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</si>
  <si>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</si>
  <si>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</si>
  <si>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</si>
  <si>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</si>
  <si>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</si>
  <si>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</si>
  <si>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</si>
  <si>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</si>
  <si>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</si>
  <si>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</si>
  <si>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</si>
  <si>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</si>
  <si>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</si>
  <si>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</si>
  <si>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</si>
  <si>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</si>
  <si>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</si>
  <si>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</si>
  <si>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</si>
  <si>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</si>
  <si>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</si>
  <si>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</si>
  <si>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</si>
  <si>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</si>
  <si>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</si>
  <si>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</si>
  <si>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</si>
  <si>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</si>
  <si>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</si>
  <si>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</si>
  <si>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</si>
  <si>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</si>
  <si>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</si>
  <si>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</si>
  <si>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</si>
  <si>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</si>
  <si>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</si>
  <si>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</si>
  <si>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</si>
  <si>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</si>
  <si>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</si>
  <si>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</si>
  <si>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</si>
  <si>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</si>
  <si>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</si>
  <si>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</si>
  <si>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</si>
  <si>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</si>
  <si>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</si>
  <si>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</si>
  <si>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</si>
  <si>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</si>
  <si>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</si>
  <si>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</si>
  <si>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</si>
  <si>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</si>
  <si>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</si>
  <si>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</si>
  <si>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</si>
  <si>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</si>
  <si>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</si>
  <si>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</si>
  <si>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</si>
  <si>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</si>
  <si>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</si>
  <si>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</si>
  <si>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</si>
  <si>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</si>
  <si>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</si>
  <si>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</si>
  <si>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</si>
  <si>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</si>
  <si>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</si>
  <si>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</si>
  <si>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</si>
  <si>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</si>
  <si>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</si>
  <si>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</si>
  <si>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</si>
  <si>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</si>
  <si>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</si>
  <si>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</si>
  <si>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</si>
  <si>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</si>
  <si>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</si>
  <si>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</si>
  <si>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</si>
  <si>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</si>
  <si>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</si>
  <si>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</si>
  <si>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</si>
  <si>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</si>
  <si>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</si>
  <si>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</si>
  <si>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</si>
  <si>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</si>
  <si>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</si>
  <si>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</si>
  <si>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</si>
  <si>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</si>
  <si>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</si>
  <si>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</si>
  <si>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</si>
  <si>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</si>
  <si>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</si>
  <si>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</si>
  <si>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</si>
  <si>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</si>
  <si>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</si>
  <si>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</si>
  <si>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</si>
  <si>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</si>
  <si>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</si>
  <si>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</si>
  <si>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</si>
  <si>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</si>
  <si>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</si>
  <si>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</si>
  <si>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</si>
  <si>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</si>
  <si>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</si>
  <si>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</si>
  <si>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</si>
  <si>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</si>
  <si>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</si>
  <si>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</si>
  <si>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</si>
  <si>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</si>
  <si>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</si>
  <si>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</si>
  <si>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</si>
  <si>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</si>
  <si>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</si>
  <si>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</si>
  <si>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</si>
  <si>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</si>
  <si>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</si>
  <si>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</si>
  <si>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</si>
  <si>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</si>
  <si>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</si>
  <si>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</si>
  <si>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</si>
  <si>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</si>
  <si>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</si>
  <si>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</si>
  <si>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</si>
  <si>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</si>
  <si>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</si>
  <si>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</si>
  <si>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</si>
  <si>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</si>
  <si>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</si>
  <si>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</si>
  <si>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</si>
  <si>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</si>
  <si>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</si>
  <si>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</si>
  <si>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</si>
  <si>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</si>
  <si>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</si>
  <si>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</si>
  <si>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</si>
  <si>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</si>
  <si>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</si>
  <si>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</si>
  <si>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</si>
  <si>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</si>
  <si>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</si>
  <si>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</si>
  <si>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</si>
  <si>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</si>
  <si>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</si>
  <si>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</si>
  <si>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</si>
  <si>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</si>
  <si>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</si>
  <si>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</si>
  <si>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</si>
  <si>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</si>
  <si>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</si>
  <si>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</si>
  <si>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</si>
  <si>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</si>
  <si>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</si>
  <si>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</si>
  <si>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</si>
  <si>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</si>
  <si>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</si>
  <si>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</si>
  <si>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</si>
  <si>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</si>
  <si>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</si>
  <si>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</si>
  <si>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</si>
  <si>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</si>
  <si>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</si>
  <si>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</si>
  <si>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</si>
  <si>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</si>
  <si>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</si>
  <si>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</si>
  <si>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</si>
  <si>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</si>
  <si>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</si>
  <si>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</si>
  <si>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</si>
  <si>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</si>
  <si>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</si>
  <si>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</si>
  <si>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</si>
  <si>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</si>
  <si>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</si>
  <si>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</si>
  <si>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</si>
  <si>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</si>
  <si>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</si>
  <si>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</si>
  <si>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</si>
  <si>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</si>
  <si>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</si>
  <si>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</si>
  <si>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</si>
  <si>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</si>
  <si>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</si>
  <si>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</si>
  <si>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</si>
  <si>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</si>
  <si>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</si>
  <si>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</si>
  <si>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</si>
  <si>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</si>
  <si>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</si>
  <si>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</si>
  <si>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</si>
  <si>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</si>
  <si>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</si>
  <si>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</si>
  <si>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</si>
  <si>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</si>
  <si>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</si>
  <si>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</si>
  <si>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</si>
  <si>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</si>
  <si>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</si>
  <si>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</si>
  <si>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</si>
  <si>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</si>
  <si>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</si>
  <si>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</si>
  <si>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</si>
  <si>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</si>
  <si>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</si>
  <si>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</si>
  <si>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</si>
  <si>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</si>
  <si>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</si>
  <si>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</si>
  <si>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</si>
  <si>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</si>
  <si>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</si>
  <si>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</si>
  <si>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</si>
  <si>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</si>
  <si>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</si>
  <si>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</si>
  <si>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</si>
  <si>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</si>
  <si>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</si>
  <si>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</si>
  <si>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</si>
  <si>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</si>
  <si>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</si>
  <si>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</si>
  <si>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</si>
  <si>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</si>
  <si>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</si>
  <si>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</si>
  <si>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</si>
  <si>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</si>
  <si>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</si>
  <si>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</si>
  <si>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</si>
  <si>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</si>
  <si>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</si>
  <si>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</si>
  <si>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</si>
  <si>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</si>
  <si>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</si>
  <si>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</si>
  <si>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</si>
  <si>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</si>
  <si>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</si>
  <si>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</si>
  <si>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</si>
  <si>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</si>
  <si>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</si>
  <si>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</si>
  <si>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</si>
  <si>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</si>
  <si>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</si>
  <si>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</si>
  <si>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</si>
  <si>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</si>
  <si>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</si>
  <si>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</si>
  <si>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</si>
  <si>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</si>
  <si>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</si>
  <si>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</si>
  <si>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</si>
  <si>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</si>
  <si>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</si>
  <si>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</si>
  <si>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</si>
  <si>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</si>
  <si>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</si>
  <si>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</si>
  <si>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</si>
  <si>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</si>
  <si>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</si>
  <si>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</si>
  <si>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</si>
  <si>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</si>
  <si>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</si>
  <si>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</si>
  <si>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</si>
  <si>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</si>
  <si>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</si>
  <si>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</si>
  <si>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</si>
  <si>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</si>
  <si>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</si>
  <si>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</si>
  <si>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</si>
  <si>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</si>
  <si>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</si>
  <si>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</si>
  <si>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</si>
  <si>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</si>
  <si>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</si>
  <si>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</si>
  <si>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</si>
  <si>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</si>
  <si>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</si>
  <si>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</si>
  <si>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</si>
  <si>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</si>
  <si>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</si>
  <si>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</si>
  <si>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</si>
  <si>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</si>
  <si>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</si>
  <si>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</si>
  <si>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</si>
  <si>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</si>
  <si>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</si>
  <si>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</si>
  <si>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</si>
  <si>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</si>
  <si>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</si>
  <si>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</si>
  <si>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</si>
  <si>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</si>
  <si>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</si>
  <si>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</si>
  <si>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</si>
  <si>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</si>
  <si>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</si>
  <si>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</si>
  <si>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</si>
  <si>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</si>
  <si>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</si>
  <si>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</si>
  <si>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</si>
  <si>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</si>
  <si>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</si>
  <si>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</si>
  <si>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</si>
  <si>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</si>
  <si>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</si>
  <si>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</si>
  <si>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</si>
  <si>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</si>
  <si>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</si>
  <si>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</si>
  <si>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</si>
  <si>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</si>
  <si>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</si>
  <si>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</si>
  <si>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</si>
  <si>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</si>
  <si>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</si>
  <si>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</si>
  <si>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</si>
  <si>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</si>
  <si>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</si>
  <si>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</si>
  <si>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</si>
  <si>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</si>
  <si>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</si>
  <si>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</si>
  <si>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</si>
  <si>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</si>
  <si>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</si>
  <si>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</si>
  <si>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</si>
  <si>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</si>
  <si>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</si>
  <si>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</si>
  <si>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</si>
  <si>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</si>
  <si>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</si>
  <si>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</si>
  <si>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</si>
  <si>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</si>
  <si>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</si>
  <si>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</si>
  <si>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</si>
  <si>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</si>
  <si>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</si>
  <si>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</si>
  <si>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</si>
  <si>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</si>
  <si>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</si>
  <si>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</si>
  <si>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</si>
  <si>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</si>
  <si>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</si>
  <si>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</si>
  <si>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</si>
  <si>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</si>
  <si>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</si>
  <si>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</si>
  <si>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</si>
  <si>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</si>
  <si>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</si>
  <si>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</si>
  <si>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</si>
  <si>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</si>
  <si>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</si>
  <si>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</si>
  <si>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</si>
  <si>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</si>
  <si>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</si>
  <si>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</si>
  <si>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</si>
  <si>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</si>
  <si>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</si>
  <si>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</si>
  <si>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</si>
  <si>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</si>
  <si>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</si>
  <si>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</si>
  <si>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</si>
  <si>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</si>
  <si>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</si>
  <si>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</si>
  <si>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</si>
  <si>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</si>
  <si>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</si>
  <si>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</si>
  <si>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</si>
  <si>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</si>
  <si>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</si>
  <si>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</si>
  <si>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</si>
  <si>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</si>
  <si>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</si>
  <si>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</si>
  <si>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</si>
  <si>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</si>
  <si>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</si>
  <si>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</si>
  <si>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</si>
  <si>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</si>
  <si>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</si>
  <si>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</si>
  <si>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</si>
  <si>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</si>
  <si>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</si>
  <si>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</si>
  <si>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</si>
  <si>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</si>
  <si>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</si>
  <si>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</si>
  <si>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</si>
  <si>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</si>
  <si>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</si>
  <si>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</si>
  <si>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</si>
  <si>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</si>
  <si>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</si>
  <si>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</si>
  <si>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</si>
  <si>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</si>
  <si>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</si>
  <si>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</si>
  <si>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</si>
  <si>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</si>
  <si>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</si>
  <si>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</si>
  <si>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</si>
  <si>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</si>
  <si>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</si>
  <si>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</si>
  <si>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</si>
  <si>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</si>
  <si>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</si>
  <si>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</si>
  <si>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</si>
  <si>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</si>
  <si>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</si>
  <si>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</si>
  <si>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</si>
  <si>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</si>
  <si>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</si>
  <si>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</si>
  <si>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</si>
  <si>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</si>
  <si>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</si>
  <si>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</si>
  <si>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</si>
  <si>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</si>
  <si>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</si>
  <si>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</si>
  <si>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</si>
  <si>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</si>
  <si>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</si>
  <si>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</si>
  <si>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</si>
  <si>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</si>
  <si>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</si>
  <si>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</si>
  <si>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</si>
  <si>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</si>
  <si>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</si>
  <si>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</si>
  <si>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</si>
  <si>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</si>
  <si>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</si>
  <si>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</si>
  <si>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</si>
  <si>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</si>
  <si>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</si>
  <si>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</si>
  <si>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</si>
  <si>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</si>
  <si>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</si>
  <si>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</si>
  <si>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</si>
  <si>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</si>
  <si>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</si>
  <si>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</si>
  <si>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</si>
  <si>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</si>
  <si>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</si>
  <si>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</si>
  <si>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</si>
  <si>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</si>
  <si>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</si>
  <si>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</si>
  <si>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</si>
  <si>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</si>
  <si>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</si>
  <si>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</si>
  <si>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</si>
  <si>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</si>
  <si>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</si>
  <si>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</si>
  <si>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</si>
  <si>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</si>
  <si>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</si>
  <si>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</si>
  <si>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</si>
  <si>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</si>
  <si>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</si>
  <si>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</si>
  <si>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</si>
  <si>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</si>
  <si>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</si>
  <si>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</si>
  <si>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</si>
  <si>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</si>
  <si>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</si>
  <si>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</si>
  <si>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</si>
  <si>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</si>
  <si>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</si>
  <si>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</si>
  <si>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</si>
  <si>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</si>
  <si>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</si>
  <si>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</si>
  <si>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</si>
  <si>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</si>
  <si>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</si>
  <si>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</si>
  <si>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</si>
  <si>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</si>
  <si>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</si>
  <si>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</si>
  <si>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</si>
  <si>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</si>
  <si>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</si>
  <si>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</si>
  <si>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</si>
  <si>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</si>
  <si>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</si>
  <si>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</si>
  <si>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</si>
  <si>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</si>
  <si>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</si>
  <si>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</si>
  <si>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</si>
  <si>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</si>
  <si>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</si>
  <si>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</si>
  <si>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</si>
  <si>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</si>
  <si>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</si>
  <si>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</si>
  <si>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</si>
  <si>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</si>
  <si>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</si>
  <si>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</si>
  <si>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</si>
  <si>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</si>
  <si>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</si>
  <si>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</si>
  <si>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</si>
  <si>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</si>
  <si>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</si>
  <si>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</si>
  <si>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</si>
  <si>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</si>
  <si>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</si>
  <si>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</si>
  <si>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</si>
  <si>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</si>
  <si>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</si>
  <si>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</si>
  <si>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</si>
  <si>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</si>
  <si>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</si>
  <si>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</si>
  <si>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</si>
  <si>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</si>
  <si>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</si>
  <si>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</si>
  <si>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</si>
  <si>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</si>
  <si>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</si>
  <si>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</si>
  <si>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</si>
  <si>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</si>
  <si>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</si>
  <si>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</si>
  <si>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</si>
  <si>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</si>
  <si>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</si>
  <si>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</si>
  <si>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</si>
  <si>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</si>
  <si>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</si>
  <si>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</si>
  <si>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</si>
  <si>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</si>
  <si>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</si>
  <si>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</si>
  <si>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</si>
  <si>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</si>
  <si>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</si>
  <si>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</si>
  <si>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</si>
  <si>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</si>
  <si>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</si>
  <si>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</si>
  <si>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</si>
  <si>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</si>
  <si>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</si>
  <si>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</si>
  <si>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</si>
  <si>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</si>
  <si>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</si>
  <si>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</si>
  <si>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</si>
  <si>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</si>
  <si>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</si>
  <si>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</si>
  <si>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</si>
  <si>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</si>
  <si>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</si>
  <si>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</si>
  <si>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</si>
  <si>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</si>
  <si>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</si>
  <si>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</si>
  <si>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</si>
  <si>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</si>
  <si>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</si>
  <si>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</si>
  <si>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</si>
  <si>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</si>
  <si>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</si>
  <si>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</si>
  <si>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</si>
  <si>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</si>
  <si>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</si>
  <si>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</si>
  <si>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</si>
  <si>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</si>
  <si>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</si>
  <si>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</si>
  <si>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</si>
  <si>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</si>
  <si>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</si>
  <si>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</si>
  <si>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</si>
  <si>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</si>
  <si>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</si>
  <si>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</si>
  <si>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</si>
  <si>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</si>
  <si>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</si>
  <si>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</si>
  <si>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</si>
  <si>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</si>
  <si>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</si>
  <si>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</si>
  <si>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</si>
  <si>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</si>
  <si>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</si>
  <si>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</si>
  <si>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</si>
  <si>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</si>
  <si>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</si>
  <si>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</si>
  <si>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</si>
  <si>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</si>
  <si>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</si>
  <si>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</si>
  <si>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</si>
  <si>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</si>
  <si>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</si>
  <si>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</si>
  <si>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</si>
  <si>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</si>
  <si>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</si>
  <si>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</si>
  <si>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</si>
  <si>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</si>
  <si>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</si>
  <si>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</si>
  <si>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</si>
  <si>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</si>
  <si>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</si>
  <si>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</si>
  <si>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</si>
  <si>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</si>
  <si>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</si>
  <si>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</si>
  <si>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</si>
  <si>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</si>
  <si>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</si>
  <si>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</si>
  <si>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</si>
  <si>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</si>
  <si>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</si>
  <si>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</si>
  <si>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</si>
  <si>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</si>
  <si>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</si>
  <si>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</si>
  <si>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</si>
  <si>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</si>
  <si>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</si>
  <si>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</si>
  <si>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</si>
  <si>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</si>
  <si>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</si>
  <si>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</si>
  <si>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</si>
  <si>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</si>
  <si>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</si>
  <si>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</si>
  <si>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</si>
  <si>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</si>
  <si>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</si>
  <si>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</si>
  <si>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</si>
  <si>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</si>
  <si>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</si>
  <si>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</si>
  <si>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</si>
  <si>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</si>
  <si>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</si>
  <si>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</si>
  <si>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</si>
  <si>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</si>
  <si>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</si>
  <si>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</si>
  <si>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</si>
  <si>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</si>
  <si>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</si>
  <si>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</si>
  <si>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</si>
  <si>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</si>
  <si>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</si>
  <si>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</si>
  <si>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</si>
  <si>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</si>
  <si>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</si>
  <si>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</si>
  <si>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</si>
  <si>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</si>
  <si>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</si>
  <si>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</si>
  <si>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</si>
  <si>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</si>
  <si>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</si>
  <si>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</si>
  <si>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</si>
  <si>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</si>
  <si>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</si>
  <si>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</si>
  <si>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</si>
  <si>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</si>
  <si>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</si>
  <si>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</si>
  <si>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</si>
  <si>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</si>
  <si>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</si>
  <si>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</si>
  <si>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</si>
  <si>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</si>
  <si>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</si>
  <si>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</si>
  <si>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</si>
  <si>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</si>
  <si>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</si>
  <si>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</si>
  <si>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</si>
  <si>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</si>
  <si>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</si>
  <si>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</si>
  <si>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</si>
  <si>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</si>
  <si>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</si>
  <si>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</si>
  <si>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</si>
  <si>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</si>
  <si>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</si>
  <si>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</si>
  <si>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</si>
  <si>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</si>
  <si>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</si>
  <si>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</si>
  <si>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</si>
  <si>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</si>
  <si>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</si>
  <si>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</si>
  <si>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</si>
  <si>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</si>
  <si>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</si>
  <si>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</si>
  <si>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</si>
  <si>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</si>
  <si>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</si>
  <si>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</si>
  <si>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</si>
  <si>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</si>
  <si>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</si>
  <si>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</si>
  <si>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</si>
  <si>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</si>
  <si>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</si>
  <si>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</si>
  <si>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</si>
  <si>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</si>
  <si>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</si>
  <si>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</si>
  <si>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</si>
  <si>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</si>
  <si>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</si>
  <si>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</si>
  <si>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</si>
  <si>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</si>
  <si>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</si>
  <si>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</si>
  <si>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</si>
  <si>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</si>
  <si>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</si>
  <si>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</si>
  <si>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</si>
  <si>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</si>
  <si>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</si>
  <si>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</si>
  <si>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</si>
  <si>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</si>
  <si>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</si>
  <si>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</si>
  <si>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</si>
  <si>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</si>
  <si>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</si>
  <si>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</si>
  <si>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</si>
  <si>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</si>
  <si>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</si>
  <si>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</si>
  <si>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</si>
  <si>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</si>
  <si>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</si>
  <si>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</si>
  <si>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</si>
  <si>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</si>
  <si>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</si>
  <si>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</si>
  <si>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</si>
  <si>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</si>
  <si>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</si>
  <si>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</si>
  <si>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</si>
  <si>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</si>
  <si>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</si>
  <si>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</si>
  <si>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</si>
  <si>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</si>
  <si>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</si>
  <si>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</si>
  <si>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</si>
  <si>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</si>
  <si>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</si>
  <si>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</si>
  <si>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</si>
  <si>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</si>
  <si>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</si>
  <si>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</si>
  <si>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</si>
  <si>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</si>
  <si>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</si>
  <si>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</si>
  <si>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</si>
  <si>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</si>
  <si>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</si>
  <si>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</si>
  <si>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</si>
  <si>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</si>
  <si>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</si>
  <si>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</si>
  <si>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</si>
  <si>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</si>
  <si>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</si>
  <si>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</si>
  <si>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</si>
  <si>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</si>
  <si>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</si>
  <si>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</si>
  <si>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</si>
  <si>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</si>
  <si>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</si>
  <si>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</si>
  <si>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</si>
  <si>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</si>
  <si>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</si>
  <si>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</si>
  <si>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</si>
  <si>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</si>
  <si>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</si>
  <si>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</si>
  <si>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</si>
  <si>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</si>
  <si>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</si>
  <si>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</si>
  <si>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</si>
  <si>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</si>
  <si>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</si>
  <si>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</si>
  <si>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</si>
  <si>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</si>
  <si>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</si>
  <si>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</si>
  <si>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</si>
  <si>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</si>
  <si>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</si>
  <si>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</si>
  <si>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</si>
  <si>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</si>
  <si>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</si>
  <si>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</si>
  <si>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</si>
  <si>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</si>
  <si>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</si>
  <si>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</si>
  <si>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</si>
  <si>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</si>
  <si>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</si>
  <si>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</si>
  <si>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</si>
  <si>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</si>
  <si>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</si>
  <si>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</si>
  <si>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</si>
  <si>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</si>
  <si>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</si>
  <si>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</si>
  <si>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</si>
  <si>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</si>
  <si>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</si>
  <si>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</si>
  <si>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</si>
  <si>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</si>
  <si>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</si>
  <si>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</si>
  <si>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</si>
  <si>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</si>
  <si>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</si>
  <si>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</si>
  <si>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</si>
  <si>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</si>
  <si>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</si>
  <si>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</si>
  <si>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</si>
  <si>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</si>
  <si>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</si>
  <si>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</si>
  <si>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</si>
  <si>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</si>
  <si>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</si>
  <si>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</si>
  <si>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</si>
  <si>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</si>
  <si>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</si>
  <si>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</si>
  <si>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</si>
  <si>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</si>
  <si>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</si>
  <si>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</si>
  <si>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</si>
  <si>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</si>
  <si>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</si>
  <si>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</si>
  <si>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</si>
  <si>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</si>
  <si>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</si>
  <si>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</si>
  <si>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</si>
  <si>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</si>
  <si>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</si>
  <si>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</si>
  <si>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</si>
  <si>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</si>
  <si>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</si>
  <si>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</si>
  <si>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</si>
  <si>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</si>
  <si>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</si>
  <si>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</si>
  <si>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</si>
  <si>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</si>
  <si>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</si>
  <si>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</si>
  <si>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</si>
  <si>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</si>
  <si>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</si>
  <si>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</si>
  <si>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</si>
  <si>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</si>
  <si>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</si>
  <si>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</si>
  <si>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</si>
  <si>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</si>
  <si>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</si>
  <si>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</si>
  <si>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</si>
  <si>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</si>
  <si>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</si>
  <si>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</si>
  <si>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</si>
  <si>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</si>
  <si>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</si>
  <si>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</si>
  <si>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</si>
  <si>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</si>
  <si>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</si>
  <si>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</si>
  <si>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</si>
  <si>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</si>
  <si>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</si>
  <si>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</si>
  <si>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</si>
  <si>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</si>
  <si>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</si>
  <si>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</si>
  <si>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</si>
  <si>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</si>
  <si>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</si>
  <si>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</si>
  <si>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</si>
  <si>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</si>
  <si>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</si>
  <si>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</si>
  <si>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</si>
  <si>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</si>
  <si>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</si>
  <si>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</si>
  <si>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</si>
  <si>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</si>
  <si>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</si>
  <si>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</si>
  <si>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</si>
  <si>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</si>
  <si>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</si>
  <si>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</si>
  <si>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</si>
  <si>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</si>
  <si>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</si>
  <si>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</si>
  <si>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</si>
  <si>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</si>
  <si>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</si>
  <si>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</si>
  <si>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</si>
  <si>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</si>
  <si>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</si>
  <si>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</si>
  <si>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</si>
  <si>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</si>
  <si>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</si>
  <si>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</si>
  <si>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</si>
  <si>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</si>
  <si>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</si>
  <si>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</si>
  <si>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</si>
  <si>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</si>
  <si>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</si>
  <si>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</si>
  <si>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</si>
  <si>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</si>
  <si>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</si>
  <si>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</si>
  <si>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</si>
  <si>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</si>
  <si>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</si>
  <si>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</si>
  <si>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</si>
  <si>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</si>
  <si>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</si>
  <si>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</si>
  <si>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</si>
  <si>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</si>
  <si>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</si>
  <si>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</si>
  <si>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</si>
  <si>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</si>
  <si>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</si>
  <si>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</si>
  <si>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</si>
  <si>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</si>
  <si>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</si>
  <si>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</si>
  <si>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</si>
  <si>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</si>
  <si>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</si>
  <si>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</si>
  <si>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</si>
  <si>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</si>
  <si>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</si>
  <si>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</si>
  <si>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</si>
  <si>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</si>
  <si>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</si>
  <si>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</si>
  <si>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</si>
  <si>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</si>
  <si>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</si>
  <si>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</si>
  <si>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</si>
  <si>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</si>
  <si>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</si>
  <si>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</si>
  <si>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</si>
  <si>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</si>
  <si>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</si>
  <si>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</si>
  <si>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</si>
  <si>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</si>
  <si>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</si>
  <si>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</si>
  <si>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</si>
  <si>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</si>
  <si>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</si>
  <si>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</si>
  <si>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</si>
  <si>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</si>
  <si>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</si>
  <si>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</si>
  <si>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</si>
  <si>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</si>
  <si>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</si>
  <si>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</si>
  <si>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</si>
  <si>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</si>
  <si>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</si>
  <si>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</si>
  <si>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</si>
  <si>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</si>
  <si>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</si>
  <si>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</si>
  <si>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</si>
  <si>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</si>
  <si>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</si>
  <si>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</si>
  <si>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</si>
  <si>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</si>
  <si>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</si>
  <si>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</si>
  <si>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</si>
  <si>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</si>
  <si>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</si>
  <si>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</si>
  <si>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</si>
  <si>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</si>
  <si>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</si>
  <si>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</si>
  <si>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</si>
  <si>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</si>
  <si>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</si>
  <si>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</si>
  <si>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</si>
  <si>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</si>
  <si>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</si>
  <si>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</si>
  <si>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</si>
  <si>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</si>
  <si>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</si>
  <si>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</si>
  <si>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</si>
  <si>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</si>
  <si>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</si>
  <si>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</si>
  <si>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</si>
  <si>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</si>
  <si>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</si>
  <si>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</si>
  <si>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</si>
  <si>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</si>
  <si>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</si>
  <si>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</si>
  <si>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</si>
  <si>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</si>
  <si>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</si>
  <si>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</si>
  <si>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</si>
  <si>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</si>
  <si>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</si>
  <si>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</si>
  <si>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</si>
  <si>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</si>
  <si>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</si>
  <si>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</si>
  <si>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</si>
  <si>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</si>
  <si>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</si>
  <si>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</si>
  <si>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</si>
  <si>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</si>
  <si>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</si>
  <si>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</si>
  <si>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</si>
  <si>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</si>
  <si>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</si>
  <si>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</si>
  <si>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</si>
  <si>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</si>
  <si>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</si>
  <si>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</si>
  <si>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</si>
  <si>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</si>
  <si>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</si>
  <si>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</si>
  <si>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</si>
  <si>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</si>
  <si>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</si>
  <si>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</si>
  <si>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</si>
  <si>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</si>
  <si>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</si>
  <si>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</si>
  <si>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</si>
  <si>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</si>
  <si>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</si>
  <si>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</si>
  <si>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</si>
  <si>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</si>
  <si>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</si>
  <si>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</si>
  <si>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</si>
  <si>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</si>
  <si>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</si>
  <si>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</si>
  <si>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</si>
  <si>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</si>
  <si>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</si>
  <si>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</si>
  <si>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</si>
  <si>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</si>
  <si>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</si>
  <si>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</si>
  <si>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</si>
  <si>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</si>
  <si>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</si>
  <si>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</si>
  <si>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</si>
  <si>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</si>
  <si>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</si>
  <si>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</si>
  <si>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</si>
  <si>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</si>
  <si>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</si>
  <si>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</si>
  <si>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</si>
  <si>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</si>
  <si>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</si>
  <si>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</si>
  <si>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</si>
  <si>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</si>
  <si>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</si>
  <si>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</si>
  <si>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</si>
  <si>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</si>
  <si>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</si>
  <si>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</si>
  <si>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</si>
  <si>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</si>
  <si>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</si>
  <si>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</si>
  <si>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</si>
  <si>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</si>
  <si>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</si>
  <si>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</si>
  <si>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</si>
  <si>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</si>
  <si>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</si>
  <si>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</si>
  <si>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</si>
  <si>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</si>
  <si>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</si>
  <si>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</si>
  <si>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</si>
  <si>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</si>
  <si>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</si>
  <si>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</si>
  <si>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</si>
  <si>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</si>
  <si>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</si>
  <si>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</si>
  <si>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</si>
  <si>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</si>
  <si>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</si>
  <si>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</si>
  <si>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</si>
  <si>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</si>
  <si>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</si>
  <si>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</si>
  <si>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</si>
  <si>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</si>
  <si>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</si>
  <si>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</si>
  <si>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</si>
  <si>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</si>
  <si>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</si>
  <si>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</si>
  <si>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</si>
  <si>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</si>
  <si>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</si>
  <si>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</si>
  <si>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</si>
  <si>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</si>
  <si>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</si>
  <si>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</si>
  <si>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</si>
  <si>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</si>
  <si>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</si>
  <si>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</si>
  <si>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</si>
  <si>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</si>
  <si>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</si>
  <si>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</si>
  <si>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</si>
  <si>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</si>
  <si>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</si>
  <si>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</si>
  <si>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</si>
  <si>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</si>
  <si>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</si>
  <si>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</si>
  <si>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</si>
  <si>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</si>
  <si>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</si>
  <si>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</si>
  <si>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</si>
  <si>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</si>
  <si>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</si>
  <si>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</si>
  <si>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</si>
  <si>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</si>
  <si>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</si>
  <si>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</si>
  <si>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</si>
  <si>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</si>
  <si>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</si>
  <si>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</si>
  <si>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</si>
  <si>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</si>
  <si>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</si>
  <si>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</si>
  <si>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</si>
  <si>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</si>
  <si>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</si>
  <si>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</si>
  <si>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</si>
  <si>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</si>
  <si>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</si>
  <si>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</si>
  <si>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</si>
  <si>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</si>
  <si>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</si>
  <si>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</si>
  <si>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</si>
  <si>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</si>
  <si>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</si>
  <si>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</si>
  <si>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</si>
  <si>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</si>
  <si>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</si>
  <si>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</si>
  <si>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</si>
  <si>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</si>
  <si>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</si>
  <si>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</si>
  <si>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</si>
  <si>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</si>
  <si>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</si>
  <si>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</si>
  <si>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</si>
  <si>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</si>
  <si>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</si>
  <si>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</si>
  <si>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</si>
  <si>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</si>
  <si>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</si>
  <si>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</si>
  <si>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</si>
  <si>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</si>
  <si>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</si>
  <si>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</si>
  <si>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</si>
  <si>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</si>
  <si>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</si>
  <si>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</si>
  <si>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</si>
  <si>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</si>
  <si>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</si>
  <si>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</si>
  <si>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</si>
  <si>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</si>
  <si>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</si>
  <si>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</si>
  <si>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</si>
  <si>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</si>
  <si>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</si>
  <si>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</si>
  <si>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</si>
  <si>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</si>
  <si>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</si>
  <si>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</si>
  <si>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</si>
  <si>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</si>
  <si>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</si>
  <si>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</si>
  <si>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</si>
  <si>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</si>
  <si>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</si>
  <si>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</si>
  <si>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</si>
  <si>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</si>
  <si>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</si>
  <si>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</si>
  <si>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</si>
  <si>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</si>
  <si>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</si>
  <si>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</si>
  <si>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</si>
  <si>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</si>
  <si>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</si>
  <si>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</si>
  <si>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</si>
  <si>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</si>
  <si>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</si>
  <si>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</si>
  <si>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</si>
  <si>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</si>
  <si>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</si>
  <si>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</si>
  <si>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</si>
  <si>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</si>
  <si>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</si>
  <si>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</si>
  <si>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</si>
  <si>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</si>
  <si>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</si>
  <si>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</si>
  <si>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</si>
  <si>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</si>
  <si>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</si>
  <si>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</si>
  <si>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</si>
  <si>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</si>
  <si>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</si>
  <si>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</si>
  <si>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</si>
  <si>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</si>
  <si>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</si>
  <si>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</si>
  <si>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</si>
  <si>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</si>
  <si>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</si>
  <si>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</si>
  <si>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</si>
  <si>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</si>
  <si>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</si>
  <si>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</si>
  <si>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</si>
  <si>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</si>
  <si>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</si>
  <si>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</si>
  <si>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</si>
  <si>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</si>
  <si>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</si>
  <si>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</si>
  <si>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</si>
  <si>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</si>
  <si>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</si>
  <si>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</si>
  <si>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</si>
  <si>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</si>
  <si>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</si>
  <si>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</si>
  <si>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</si>
  <si>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</si>
  <si>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</si>
  <si>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</si>
  <si>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</si>
  <si>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</si>
  <si>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</si>
  <si>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</si>
  <si>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</si>
  <si>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</si>
  <si>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</si>
  <si>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</si>
  <si>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</si>
  <si>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</si>
  <si>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</si>
  <si>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</si>
  <si>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</si>
  <si>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</si>
  <si>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</si>
  <si>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</si>
  <si>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</si>
  <si>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</si>
  <si>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</si>
  <si>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</si>
  <si>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</si>
  <si>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</si>
  <si>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</si>
  <si>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</si>
  <si>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</si>
  <si>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</si>
  <si>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</si>
  <si>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</si>
  <si>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</si>
  <si>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</si>
  <si>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</si>
  <si>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</si>
  <si>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</si>
  <si>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</si>
  <si>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</si>
  <si>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</si>
  <si>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</si>
  <si>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</si>
  <si>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</si>
  <si>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</si>
  <si>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</si>
  <si>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</si>
  <si>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</si>
  <si>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</si>
  <si>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</si>
  <si>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</si>
  <si>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</si>
  <si>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</si>
  <si>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</si>
  <si>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</si>
  <si>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</si>
  <si>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</si>
  <si>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</si>
  <si>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</si>
  <si>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</si>
  <si>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</si>
  <si>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</si>
  <si>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</si>
  <si>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</si>
  <si>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</si>
  <si>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</si>
  <si>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</si>
  <si>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</si>
  <si>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</si>
  <si>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</si>
  <si>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</si>
  <si>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</si>
  <si>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</si>
  <si>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</si>
  <si>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</si>
  <si>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</si>
  <si>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</si>
  <si>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</si>
  <si>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</si>
  <si>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</si>
  <si>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</si>
  <si>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</si>
  <si>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</si>
  <si>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</si>
  <si>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</si>
  <si>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</si>
  <si>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</si>
  <si>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</si>
  <si>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</si>
  <si>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</si>
  <si>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</si>
  <si>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</si>
  <si>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</si>
  <si>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</si>
  <si>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</si>
  <si>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</si>
  <si>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</si>
  <si>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</si>
  <si>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</si>
  <si>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</si>
  <si>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</si>
  <si>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</si>
  <si>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</si>
  <si>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</si>
  <si>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</si>
  <si>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</si>
  <si>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</si>
  <si>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</si>
  <si>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</si>
  <si>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</si>
  <si>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</si>
  <si>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</si>
  <si>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</si>
  <si>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</si>
  <si>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</si>
  <si>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</si>
  <si>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</si>
  <si>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</si>
  <si>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</si>
  <si>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</si>
  <si>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</si>
  <si>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</si>
  <si>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</si>
  <si>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</si>
  <si>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</si>
  <si>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</si>
  <si>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</si>
  <si>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</si>
  <si>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</si>
  <si>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</si>
  <si>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</si>
  <si>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</si>
  <si>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</si>
  <si>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</si>
  <si>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</si>
  <si>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</si>
  <si>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</si>
  <si>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</si>
  <si>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</si>
  <si>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</si>
  <si>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</si>
  <si>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</si>
  <si>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</si>
  <si>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</si>
  <si>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</si>
  <si>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</si>
  <si>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</si>
  <si>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</si>
  <si>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</si>
  <si>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</si>
  <si>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</si>
  <si>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</si>
  <si>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</si>
  <si>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</si>
  <si>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</si>
  <si>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</si>
  <si>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</si>
  <si>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</si>
  <si>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</si>
  <si>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</si>
  <si>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</si>
  <si>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</si>
  <si>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</si>
  <si>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</si>
  <si>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</si>
  <si>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</si>
  <si>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</si>
  <si>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</si>
  <si>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</si>
  <si>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</si>
  <si>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</si>
  <si>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</si>
  <si>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</si>
  <si>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</si>
  <si>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</si>
  <si>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</si>
  <si>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</si>
  <si>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</si>
  <si>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</si>
  <si>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</si>
  <si>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</si>
  <si>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</si>
  <si>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</si>
  <si>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</si>
  <si>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</si>
  <si>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</si>
  <si>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</si>
  <si>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</si>
  <si>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</si>
  <si>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</si>
  <si>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</si>
  <si>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</si>
  <si>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</si>
  <si>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</si>
  <si>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</si>
  <si>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</si>
  <si>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</si>
  <si>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</si>
  <si>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</si>
  <si>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</si>
  <si>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</si>
  <si>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</si>
  <si>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</si>
  <si>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</si>
  <si>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</si>
  <si>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</si>
  <si>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</si>
  <si>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</si>
  <si>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</si>
  <si>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</si>
  <si>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</si>
  <si>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</si>
  <si>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</si>
  <si>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</si>
  <si>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</si>
  <si>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</si>
  <si>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</si>
  <si>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</si>
  <si>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</si>
  <si>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</si>
  <si>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</si>
  <si>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</si>
  <si>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</si>
  <si>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</si>
  <si>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</si>
  <si>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</si>
  <si>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</si>
  <si>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</si>
  <si>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</si>
  <si>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</si>
  <si>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</si>
  <si>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</si>
  <si>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</si>
  <si>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</si>
  <si>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</si>
  <si>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</si>
  <si>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</si>
  <si>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</si>
  <si>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</si>
  <si>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</si>
  <si>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</si>
  <si>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</si>
  <si>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</si>
  <si>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</si>
  <si>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</si>
  <si>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</si>
  <si>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</si>
  <si>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</si>
  <si>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</si>
  <si>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</si>
  <si>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</si>
  <si>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</si>
  <si>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</si>
  <si>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</si>
  <si>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</si>
  <si>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</si>
  <si>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</si>
  <si>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</si>
  <si>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</si>
  <si>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</si>
  <si>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</si>
  <si>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</si>
  <si>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</si>
  <si>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</si>
  <si>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</si>
  <si>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</si>
  <si>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</si>
  <si>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</si>
  <si>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</si>
  <si>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</si>
  <si>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</si>
  <si>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</si>
  <si>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</si>
  <si>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</si>
  <si>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</si>
  <si>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</si>
  <si>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</si>
  <si>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</si>
  <si>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</si>
  <si>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</si>
  <si>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</si>
  <si>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</si>
  <si>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</si>
  <si>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</si>
  <si>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</si>
  <si>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</si>
  <si>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</si>
  <si>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</si>
  <si>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</si>
  <si>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</si>
  <si>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</si>
  <si>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</si>
  <si>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</si>
  <si>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</si>
  <si>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</si>
  <si>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</si>
  <si>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</si>
  <si>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</si>
  <si>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</si>
  <si>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</si>
  <si>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</si>
  <si>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</si>
  <si>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</si>
  <si>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</si>
  <si>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</si>
  <si>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</si>
  <si>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</si>
  <si>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</si>
  <si>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</si>
  <si>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</si>
  <si>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</si>
  <si>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</si>
  <si>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</si>
  <si>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</si>
  <si>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</si>
  <si>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</si>
  <si>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</si>
  <si>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</si>
  <si>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</si>
  <si>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</si>
  <si>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</si>
  <si>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</si>
  <si>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</si>
  <si>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</si>
  <si>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</si>
  <si>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</si>
  <si>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</si>
  <si>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</si>
  <si>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</si>
  <si>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</si>
  <si>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</si>
  <si>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</si>
  <si>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</si>
  <si>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</si>
  <si>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</si>
  <si>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</si>
  <si>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</si>
  <si>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</si>
  <si>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</si>
  <si>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</si>
  <si>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</si>
  <si>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</si>
  <si>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</si>
  <si>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</si>
  <si>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</si>
  <si>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</si>
  <si>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</si>
  <si>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</si>
  <si>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</si>
  <si>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</si>
  <si>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</si>
  <si>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</si>
  <si>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</si>
  <si>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</si>
  <si>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</si>
  <si>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</si>
  <si>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</si>
  <si>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</si>
  <si>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</si>
  <si>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</si>
  <si>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</si>
  <si>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</si>
  <si>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</si>
  <si>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</si>
  <si>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</si>
  <si>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</si>
  <si>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</si>
  <si>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</si>
  <si>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</si>
  <si>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</si>
  <si>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</si>
  <si>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</si>
  <si>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</si>
  <si>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</si>
  <si>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</si>
  <si>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</si>
  <si>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</si>
  <si>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</si>
  <si>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</si>
  <si>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</si>
  <si>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</si>
  <si>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</si>
  <si>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</si>
  <si>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</si>
  <si>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</si>
  <si>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</si>
  <si>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</si>
  <si>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</si>
  <si>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</si>
  <si>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</si>
  <si>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</si>
  <si>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</si>
  <si>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</si>
  <si>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</si>
  <si>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</si>
  <si>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</si>
  <si>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</si>
  <si>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</si>
  <si>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</si>
  <si>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</si>
  <si>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</si>
  <si>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</si>
  <si>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</si>
  <si>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</si>
  <si>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</si>
  <si>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</si>
  <si>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</si>
  <si>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</si>
  <si>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</si>
  <si>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</si>
  <si>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</si>
  <si>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</si>
  <si>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</si>
  <si>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</si>
  <si>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</si>
  <si>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</si>
  <si>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</si>
  <si>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</si>
  <si>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</si>
  <si>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</si>
  <si>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</si>
  <si>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</si>
  <si>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</si>
  <si>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</si>
  <si>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</si>
  <si>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</si>
  <si>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</si>
  <si>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</si>
  <si>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</si>
  <si>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</si>
  <si>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</si>
  <si>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</si>
  <si>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</si>
  <si>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</si>
  <si>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</si>
  <si>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</si>
  <si>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</si>
  <si>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</si>
  <si>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</si>
  <si>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</si>
  <si>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</si>
  <si>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</si>
  <si>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</si>
  <si>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</si>
  <si>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</si>
  <si>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</si>
  <si>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</si>
  <si>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</si>
  <si>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</si>
  <si>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</si>
  <si>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</si>
  <si>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</si>
  <si>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</si>
  <si>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</si>
  <si>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</si>
  <si>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</si>
  <si>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</si>
  <si>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</si>
  <si>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</si>
  <si>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</si>
  <si>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</si>
  <si>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</si>
  <si>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</si>
  <si>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</si>
  <si>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</si>
  <si>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</si>
  <si>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</si>
  <si>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</si>
  <si>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</si>
  <si>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</si>
  <si>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</si>
  <si>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</si>
  <si>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</si>
  <si>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</si>
  <si>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</si>
  <si>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</si>
  <si>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</si>
  <si>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</si>
  <si>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</si>
  <si>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</si>
  <si>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</si>
  <si>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</si>
  <si>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</si>
  <si>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</si>
  <si>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</si>
  <si>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</si>
  <si>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</si>
  <si>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</si>
  <si>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</si>
  <si>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</si>
  <si>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</si>
  <si>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</si>
  <si>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</si>
  <si>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</si>
  <si>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</si>
  <si>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</si>
  <si>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</si>
  <si>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</si>
  <si>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</si>
  <si>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</si>
  <si>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</si>
  <si>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</si>
  <si>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</si>
  <si>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</si>
  <si>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</si>
  <si>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</si>
  <si>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</si>
  <si>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</si>
  <si>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</si>
  <si>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</si>
  <si>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</si>
  <si>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</si>
  <si>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</si>
  <si>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</si>
  <si>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</si>
  <si>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</si>
  <si>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</si>
  <si>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</si>
  <si>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</si>
  <si>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</si>
  <si>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</si>
  <si>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</si>
  <si>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</si>
  <si>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</si>
  <si>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</si>
  <si>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</si>
  <si>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</si>
  <si>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</si>
  <si>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</si>
  <si>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</si>
  <si>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</si>
  <si>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</si>
  <si>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</si>
  <si>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</si>
  <si>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</si>
  <si>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</si>
  <si>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</si>
  <si>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</si>
  <si>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</si>
  <si>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</si>
  <si>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</si>
  <si>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</si>
  <si>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</si>
  <si>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</si>
  <si>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</si>
  <si>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</si>
  <si>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</si>
  <si>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</si>
  <si>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</si>
  <si>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</si>
  <si>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</si>
  <si>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</si>
  <si>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</si>
  <si>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</si>
  <si>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</si>
  <si>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</si>
  <si>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</si>
  <si>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</si>
  <si>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</si>
  <si>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</si>
  <si>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</si>
  <si>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</si>
  <si>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</si>
  <si>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</si>
  <si>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</si>
  <si>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</si>
  <si>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</si>
  <si>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</si>
  <si>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</si>
  <si>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</si>
  <si>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</si>
  <si>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</si>
  <si>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</si>
  <si>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</si>
  <si>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</si>
  <si>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</si>
  <si>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</si>
  <si>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</si>
  <si>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</si>
  <si>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</si>
  <si>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</si>
  <si>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</si>
  <si>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</si>
  <si>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</si>
  <si>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</si>
  <si>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</si>
  <si>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</si>
  <si>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</si>
  <si>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</si>
  <si>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</si>
  <si>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</si>
  <si>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</si>
  <si>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</si>
  <si>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</si>
  <si>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</si>
  <si>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</si>
  <si>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</si>
  <si>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</si>
  <si>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</si>
  <si>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</si>
  <si>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</si>
  <si>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</si>
  <si>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</si>
  <si>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</si>
  <si>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</si>
  <si>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</si>
  <si>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</si>
  <si>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</si>
  <si>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</si>
  <si>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</si>
  <si>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</si>
  <si>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</si>
  <si>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</si>
  <si>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</si>
  <si>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</si>
  <si>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</si>
  <si>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</si>
  <si>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</si>
  <si>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</si>
  <si>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</si>
  <si>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</si>
  <si>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</si>
  <si>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</si>
  <si>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</si>
  <si>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</si>
  <si>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</si>
  <si>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</si>
  <si>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</si>
  <si>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</si>
  <si>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</si>
  <si>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</si>
  <si>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</si>
  <si>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</si>
  <si>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</si>
  <si>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</si>
  <si>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</si>
  <si>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</si>
  <si>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</si>
  <si>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</si>
  <si>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</si>
  <si>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</si>
  <si>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</si>
  <si>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</si>
  <si>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</si>
  <si>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</si>
  <si>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</si>
  <si>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</si>
  <si>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</si>
  <si>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</si>
  <si>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</si>
  <si>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</si>
  <si>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</si>
  <si>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</si>
  <si>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</si>
  <si>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</si>
  <si>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</si>
  <si>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</si>
  <si>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</si>
  <si>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</si>
  <si>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</si>
  <si>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</si>
  <si>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</si>
  <si>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</si>
  <si>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</si>
  <si>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</si>
  <si>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</si>
  <si>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</si>
  <si>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</si>
  <si>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</si>
  <si>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</si>
  <si>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</si>
  <si>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</si>
  <si>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</si>
  <si>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</si>
  <si>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</si>
  <si>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</si>
  <si>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</si>
  <si>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</si>
  <si>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</si>
  <si>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</si>
  <si>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</si>
  <si>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</si>
  <si>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</si>
  <si>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</si>
  <si>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</si>
  <si>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</si>
  <si>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</si>
  <si>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</si>
  <si>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</si>
  <si>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</si>
  <si>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</si>
  <si>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</si>
  <si>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</si>
  <si>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</si>
  <si>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</si>
  <si>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</si>
  <si>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</si>
  <si>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</si>
  <si>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</si>
  <si>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</si>
  <si>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</si>
  <si>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</si>
  <si>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</si>
  <si>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</si>
  <si>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</si>
  <si>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</si>
  <si>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</si>
  <si>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</si>
  <si>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</si>
  <si>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</si>
  <si>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</si>
  <si>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</si>
  <si>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</si>
  <si>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</si>
  <si>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</si>
  <si>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</si>
  <si>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</si>
  <si>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</si>
  <si>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</si>
  <si>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</si>
  <si>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</si>
  <si>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</si>
  <si>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</si>
  <si>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</si>
  <si>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</si>
  <si>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</si>
  <si>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</si>
  <si>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</si>
  <si>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</si>
  <si>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</si>
  <si>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</si>
  <si>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</si>
  <si>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</si>
  <si>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</si>
  <si>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</si>
  <si>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</si>
  <si>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</si>
  <si>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</si>
  <si>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</si>
  <si>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</si>
  <si>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</si>
  <si>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</si>
  <si>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</si>
  <si>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</si>
  <si>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</si>
  <si>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</si>
  <si>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</si>
  <si>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</si>
  <si>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</si>
  <si>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</si>
  <si>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</si>
  <si>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</si>
  <si>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</si>
  <si>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</si>
  <si>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</si>
  <si>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</si>
  <si>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</si>
  <si>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</si>
  <si>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</si>
  <si>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</si>
  <si>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</si>
  <si>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</si>
  <si>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</si>
  <si>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</si>
  <si>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</si>
  <si>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</si>
  <si>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</si>
  <si>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</si>
  <si>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</si>
  <si>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</si>
  <si>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</si>
  <si>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</si>
  <si>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</si>
  <si>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</si>
  <si>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</si>
  <si>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</si>
  <si>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</si>
  <si>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</si>
  <si>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</si>
  <si>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</si>
  <si>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</si>
  <si>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</si>
  <si>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</si>
  <si>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</si>
  <si>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</si>
  <si>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</si>
  <si>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</si>
  <si>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</si>
  <si>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</si>
  <si>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</si>
  <si>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</si>
  <si>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</si>
  <si>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</si>
  <si>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</si>
  <si>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</si>
  <si>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</si>
  <si>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</si>
  <si>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</si>
  <si>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</si>
  <si>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</si>
  <si>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</si>
  <si>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</si>
  <si>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</si>
  <si>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</si>
  <si>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</si>
  <si>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</si>
  <si>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</si>
  <si>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</si>
  <si>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</si>
  <si>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</si>
  <si>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</si>
  <si>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</si>
  <si>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</si>
  <si>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</si>
  <si>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</si>
  <si>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</si>
  <si>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</si>
  <si>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</si>
  <si>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</si>
  <si>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</si>
  <si>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</si>
  <si>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</si>
  <si>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</si>
  <si>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</si>
  <si>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</si>
  <si>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</si>
  <si>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</si>
  <si>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</si>
  <si>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</si>
  <si>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</si>
  <si>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</si>
  <si>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</si>
  <si>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</si>
  <si>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</si>
  <si>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</si>
  <si>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</si>
  <si>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</si>
  <si>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</si>
  <si>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</si>
  <si>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</si>
  <si>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</si>
  <si>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</si>
  <si>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</si>
  <si>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</si>
  <si>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</si>
  <si>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</si>
  <si>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</si>
  <si>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</si>
  <si>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</si>
  <si>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</si>
  <si>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</si>
  <si>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</si>
  <si>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</si>
  <si>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</si>
  <si>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</si>
  <si>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</si>
  <si>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</si>
  <si>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</si>
  <si>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</si>
  <si>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</si>
  <si>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</si>
  <si>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</si>
  <si>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</si>
  <si>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</si>
  <si>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</si>
  <si>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</si>
  <si>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</si>
  <si>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</si>
  <si>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</si>
  <si>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</si>
  <si>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</si>
  <si>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</si>
  <si>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</si>
  <si>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</si>
  <si>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</si>
  <si>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</si>
  <si>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</si>
  <si>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</si>
  <si>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</si>
  <si>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</si>
  <si>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</si>
  <si>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</si>
  <si>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</si>
  <si>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</si>
  <si>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</si>
  <si>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</si>
  <si>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</si>
  <si>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</si>
  <si>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</si>
  <si>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</si>
  <si>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</si>
  <si>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</si>
  <si>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</si>
  <si>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</si>
  <si>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</si>
  <si>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</si>
  <si>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</si>
  <si>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</si>
  <si>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</si>
  <si>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</si>
  <si>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</si>
  <si>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</si>
  <si>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</si>
  <si>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</si>
  <si>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</si>
  <si>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</si>
  <si>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</si>
  <si>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</si>
  <si>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</si>
  <si>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</si>
  <si>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</si>
  <si>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</si>
  <si>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</si>
  <si>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</si>
  <si>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</si>
  <si>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</si>
  <si>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</si>
  <si>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</si>
  <si>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</si>
  <si>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</si>
  <si>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</si>
  <si>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</si>
  <si>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</si>
  <si>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</si>
  <si>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</si>
  <si>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</si>
  <si>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</si>
  <si>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</si>
  <si>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</si>
  <si>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</si>
  <si>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</si>
  <si>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</si>
  <si>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</si>
  <si>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</si>
  <si>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</si>
  <si>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</si>
  <si>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</si>
  <si>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</si>
  <si>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</si>
  <si>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</si>
  <si>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</si>
  <si>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</si>
  <si>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</si>
  <si>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</si>
  <si>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</si>
  <si>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</si>
  <si>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</si>
  <si>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</si>
  <si>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</si>
  <si>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</si>
  <si>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</si>
  <si>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</si>
  <si>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</si>
  <si>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</si>
  <si>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</si>
  <si>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</si>
  <si>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</si>
  <si>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</si>
  <si>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</si>
  <si>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</si>
  <si>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</si>
  <si>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</si>
  <si>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</si>
  <si>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</si>
  <si>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</si>
  <si>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</si>
  <si>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</si>
  <si>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</si>
  <si>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</si>
  <si>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</si>
  <si>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</si>
  <si>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</si>
  <si>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</si>
  <si>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</si>
  <si>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</si>
  <si>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</si>
  <si>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</si>
  <si>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</si>
  <si>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</si>
  <si>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</si>
  <si>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</si>
  <si>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</si>
  <si>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</si>
  <si>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</si>
  <si>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</si>
  <si>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</si>
  <si>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</si>
  <si>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</si>
  <si>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</si>
  <si>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</si>
  <si>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</si>
  <si>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</si>
  <si>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</si>
  <si>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</si>
  <si>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</si>
  <si>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</si>
  <si>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</si>
  <si>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</si>
  <si>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</si>
  <si>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</si>
  <si>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</si>
  <si>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</si>
  <si>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</si>
  <si>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</si>
  <si>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</si>
  <si>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</si>
  <si>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</si>
  <si>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</si>
  <si>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</si>
  <si>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</si>
  <si>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</si>
  <si>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</si>
  <si>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</si>
  <si>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</si>
  <si>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</si>
  <si>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</si>
  <si>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</si>
  <si>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</si>
  <si>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</si>
  <si>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</si>
  <si>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</si>
  <si>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</si>
  <si>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</si>
  <si>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</si>
  <si>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</si>
  <si>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</si>
  <si>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</si>
  <si>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</si>
  <si>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</si>
  <si>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</si>
  <si>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</si>
  <si>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</si>
  <si>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</si>
  <si>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</si>
  <si>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</si>
  <si>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</si>
  <si>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</si>
  <si>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</si>
  <si>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</si>
  <si>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</si>
  <si>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</si>
  <si>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</si>
  <si>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</si>
  <si>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</si>
  <si>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</si>
  <si>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</si>
  <si>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</si>
  <si>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</si>
  <si>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</si>
  <si>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</si>
  <si>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</si>
  <si>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</si>
  <si>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</si>
  <si>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</si>
  <si>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</si>
  <si>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</si>
  <si>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</si>
  <si>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</si>
  <si>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</si>
  <si>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</si>
  <si>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</si>
  <si>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</si>
  <si>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</si>
  <si>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</si>
  <si>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</si>
  <si>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</si>
  <si>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</si>
  <si>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</si>
  <si>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</si>
  <si>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</si>
  <si>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</si>
  <si>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</si>
  <si>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</si>
  <si>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</si>
  <si>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</si>
  <si>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</si>
  <si>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</si>
  <si>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</si>
  <si>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</si>
  <si>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</si>
  <si>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</si>
  <si>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</si>
  <si>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</si>
  <si>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</si>
  <si>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</si>
  <si>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</si>
  <si>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</si>
  <si>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</si>
  <si>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</si>
  <si>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</si>
  <si>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</si>
  <si>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</si>
  <si>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</si>
  <si>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</si>
  <si>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</si>
  <si>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</si>
  <si>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</si>
  <si>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</si>
  <si>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</si>
  <si>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</si>
  <si>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</si>
  <si>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</si>
  <si>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</si>
  <si>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</si>
  <si>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</si>
  <si>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</si>
  <si>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</si>
  <si>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</si>
  <si>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</si>
  <si>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</si>
  <si>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</si>
  <si>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</si>
  <si>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</si>
  <si>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</si>
  <si>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</si>
  <si>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</si>
  <si>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</si>
  <si>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</si>
  <si>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</si>
  <si>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</si>
  <si>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</si>
  <si>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</si>
  <si>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</si>
  <si>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</si>
  <si>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</si>
  <si>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</si>
  <si>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</si>
  <si>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</si>
  <si>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</si>
  <si>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</si>
  <si>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</si>
  <si>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</si>
  <si>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</si>
  <si>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</si>
  <si>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</si>
  <si>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</si>
  <si>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</si>
  <si>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</si>
  <si>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</si>
  <si>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</si>
  <si>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</si>
  <si>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</si>
  <si>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</si>
  <si>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</si>
  <si>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</si>
  <si>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</si>
  <si>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</si>
  <si>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</si>
  <si>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</si>
  <si>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</si>
  <si>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</si>
  <si>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</si>
  <si>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</si>
  <si>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</si>
  <si>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</si>
  <si>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</si>
  <si>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</si>
  <si>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</si>
  <si>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</si>
  <si>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</si>
  <si>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</si>
  <si>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</si>
  <si>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</si>
  <si>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</si>
  <si>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</si>
  <si>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</si>
  <si>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</si>
  <si>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</si>
  <si>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</si>
  <si>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</si>
  <si>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</si>
  <si>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</si>
  <si>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</si>
  <si>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</si>
  <si>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</si>
  <si>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</si>
  <si>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</si>
  <si>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</si>
  <si>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</si>
  <si>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</si>
  <si>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</si>
  <si>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</si>
  <si>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</si>
  <si>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</si>
  <si>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</si>
  <si>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</si>
  <si>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</si>
  <si>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</si>
  <si>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</si>
  <si>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</si>
  <si>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</si>
  <si>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</si>
  <si>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</si>
  <si>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</si>
  <si>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</si>
  <si>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</si>
  <si>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</si>
  <si>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</si>
  <si>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</si>
  <si>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</si>
  <si>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</si>
  <si>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</si>
  <si>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</si>
  <si>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</si>
  <si>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</si>
  <si>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</si>
  <si>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</si>
  <si>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</si>
  <si>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</si>
  <si>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</si>
  <si>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</si>
  <si>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</si>
  <si>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</si>
  <si>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</si>
  <si>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</si>
  <si>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</si>
  <si>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</si>
  <si>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</si>
  <si>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</si>
  <si>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</si>
  <si>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</si>
  <si>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</si>
  <si>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</si>
  <si>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</si>
  <si>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</si>
  <si>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</si>
  <si>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</si>
  <si>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</si>
  <si>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</si>
  <si>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</si>
  <si>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</si>
  <si>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</si>
  <si>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</si>
  <si>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</si>
  <si>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</si>
  <si>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</si>
  <si>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</si>
  <si>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</si>
  <si>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</si>
  <si>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</si>
  <si>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</si>
  <si>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</si>
  <si>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</si>
  <si>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</si>
  <si>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</si>
  <si>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</si>
  <si>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</si>
  <si>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</si>
  <si>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</si>
  <si>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</si>
  <si>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</si>
  <si>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</si>
  <si>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</si>
  <si>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</si>
  <si>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</si>
  <si>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</si>
  <si>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</si>
  <si>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</si>
  <si>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</si>
  <si>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</si>
  <si>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</si>
  <si>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</si>
  <si>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</si>
  <si>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</si>
  <si>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</si>
  <si>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</si>
  <si>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</si>
  <si>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</si>
  <si>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</si>
  <si>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</si>
  <si>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</si>
  <si>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</si>
  <si>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</si>
  <si>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</si>
  <si>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</si>
  <si>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</si>
  <si>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</si>
  <si>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</si>
  <si>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</si>
  <si>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</si>
  <si>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</si>
  <si>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</si>
  <si>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</si>
  <si>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</si>
  <si>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</si>
  <si>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</si>
  <si>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</si>
  <si>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</si>
  <si>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</si>
  <si>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</si>
  <si>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</si>
  <si>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</si>
  <si>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</si>
  <si>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</si>
  <si>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</si>
  <si>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</si>
  <si>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</si>
  <si>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</si>
  <si>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</si>
  <si>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</si>
  <si>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</si>
  <si>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</si>
  <si>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</si>
  <si>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</si>
  <si>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</si>
  <si>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</si>
  <si>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</si>
  <si>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</si>
  <si>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</si>
  <si>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</si>
  <si>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</si>
  <si>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</si>
  <si>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</si>
  <si>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</si>
  <si>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</si>
  <si>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</si>
  <si>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</si>
  <si>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</si>
  <si>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</si>
  <si>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</si>
  <si>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</si>
  <si>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</si>
  <si>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</si>
  <si>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</si>
  <si>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</si>
  <si>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</si>
  <si>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</si>
  <si>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</si>
  <si>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</si>
  <si>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</si>
  <si>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</si>
  <si>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</si>
  <si>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</si>
  <si>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</si>
  <si>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</si>
  <si>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</si>
  <si>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</si>
  <si>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</si>
  <si>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</si>
  <si>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</si>
  <si>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</si>
  <si>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</si>
  <si>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</si>
  <si>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</si>
  <si>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</si>
  <si>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</si>
  <si>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</si>
  <si>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</si>
  <si>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</si>
  <si>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</si>
  <si>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</si>
  <si>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</si>
  <si>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</si>
  <si>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</si>
  <si>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</si>
  <si>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</si>
  <si>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</si>
  <si>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</si>
  <si>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</si>
  <si>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</si>
  <si>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</si>
  <si>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</si>
  <si>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</si>
  <si>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</si>
  <si>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</si>
  <si>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</si>
  <si>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</si>
  <si>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</si>
  <si>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</si>
  <si>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</si>
  <si>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</si>
  <si>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</si>
  <si>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</si>
  <si>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</si>
  <si>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</si>
  <si>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</si>
  <si>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</si>
  <si>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</si>
  <si>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</si>
  <si>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</si>
  <si>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</si>
  <si>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</si>
  <si>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</si>
  <si>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</si>
  <si>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</si>
  <si>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</si>
  <si>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</si>
  <si>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</si>
  <si>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</si>
  <si>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</si>
  <si>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</si>
  <si>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</si>
  <si>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</si>
  <si>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</si>
  <si>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</si>
  <si>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</si>
  <si>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</si>
  <si>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</si>
  <si>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</si>
  <si>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</si>
  <si>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</si>
  <si>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</si>
  <si>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</si>
  <si>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</si>
  <si>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</si>
  <si>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</si>
  <si>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</si>
  <si>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</si>
  <si>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</si>
  <si>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</si>
  <si>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</si>
  <si>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</si>
  <si>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</si>
  <si>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</si>
  <si>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</si>
  <si>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</si>
  <si>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</si>
  <si>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</si>
  <si>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</si>
  <si>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</si>
  <si>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</si>
  <si>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</si>
  <si>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</si>
  <si>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</si>
  <si>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</si>
  <si>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</si>
  <si>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</si>
  <si>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</si>
  <si>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</si>
  <si>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</si>
  <si>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</si>
  <si>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</si>
  <si>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</si>
  <si>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</si>
  <si>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</si>
  <si>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</si>
  <si>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</si>
  <si>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</si>
  <si>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</si>
  <si>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</si>
  <si>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</si>
  <si>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</si>
  <si>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</si>
  <si>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</si>
  <si>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</si>
  <si>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</si>
  <si>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</si>
  <si>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</si>
  <si>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</si>
  <si>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</si>
  <si>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</si>
  <si>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</si>
  <si>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</si>
  <si>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</si>
  <si>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</si>
  <si>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</si>
  <si>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</si>
  <si>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</si>
  <si>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</si>
  <si>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</si>
  <si>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</si>
  <si>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</si>
  <si>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</si>
  <si>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</si>
  <si>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</si>
  <si>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</si>
  <si>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</si>
  <si>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</si>
  <si>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</si>
  <si>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</si>
  <si>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</si>
  <si>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</si>
  <si>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</si>
  <si>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</si>
  <si>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</si>
  <si>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</si>
  <si>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</si>
  <si>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</si>
  <si>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</si>
  <si>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</si>
  <si>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</si>
  <si>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</si>
  <si>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</si>
  <si>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</si>
  <si>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</si>
  <si>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</si>
  <si>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</si>
  <si>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</si>
  <si>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</si>
  <si>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</si>
  <si>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</si>
  <si>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</si>
  <si>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</si>
  <si>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</si>
  <si>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</si>
  <si>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</si>
  <si>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</si>
  <si>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</si>
  <si>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</si>
  <si>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</si>
  <si>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</si>
  <si>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</si>
  <si>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</si>
  <si>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</si>
  <si>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</si>
  <si>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</si>
  <si>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</si>
  <si>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</si>
  <si>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</si>
  <si>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</si>
  <si>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</si>
  <si>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</si>
  <si>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</si>
  <si>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</si>
  <si>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</si>
  <si>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</si>
  <si>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</si>
  <si>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</si>
  <si>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</si>
  <si>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</si>
  <si>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</si>
  <si>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</si>
  <si>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</si>
  <si>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</si>
  <si>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</si>
  <si>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</si>
  <si>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</si>
  <si>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</si>
  <si>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</si>
  <si>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</si>
  <si>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</si>
  <si>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</si>
  <si>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</si>
  <si>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</si>
  <si>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</si>
  <si>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</si>
  <si>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</si>
  <si>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</si>
  <si>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</si>
  <si>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</si>
  <si>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</si>
  <si>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</si>
  <si>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</si>
  <si>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</si>
  <si>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</si>
  <si>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</si>
  <si>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</si>
  <si>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</si>
  <si>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</si>
  <si>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</si>
  <si>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</si>
  <si>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</si>
  <si>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</si>
  <si>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</si>
  <si>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</si>
  <si>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</si>
  <si>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</si>
  <si>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</si>
  <si>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</si>
  <si>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</si>
  <si>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</si>
  <si>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</si>
  <si>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</si>
  <si>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</si>
  <si>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</si>
  <si>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</si>
  <si>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</si>
  <si>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</si>
  <si>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</si>
  <si>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</si>
  <si>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</si>
  <si>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</si>
  <si>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</si>
  <si>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</si>
  <si>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</si>
  <si>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</si>
  <si>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</si>
  <si>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</si>
  <si>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</si>
  <si>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</si>
  <si>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</si>
  <si>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</si>
  <si>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</si>
  <si>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</si>
  <si>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</si>
  <si>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</si>
  <si>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</si>
  <si>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</si>
  <si>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</si>
  <si>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</si>
  <si>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</si>
  <si>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</si>
  <si>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</si>
  <si>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</si>
  <si>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</si>
  <si>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</si>
  <si>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</si>
  <si>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</si>
  <si>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</si>
  <si>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</si>
  <si>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</si>
  <si>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</si>
  <si>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</si>
  <si>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</si>
  <si>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</si>
  <si>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</si>
  <si>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</si>
  <si>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</si>
  <si>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</si>
  <si>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</si>
  <si>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</si>
  <si>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</si>
  <si>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</si>
  <si>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</si>
  <si>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</si>
  <si>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</si>
  <si>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</si>
  <si>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</si>
  <si>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</si>
  <si>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</si>
  <si>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</si>
  <si>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</si>
  <si>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</si>
  <si>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</si>
  <si>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</si>
  <si>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</si>
  <si>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</si>
  <si>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</si>
  <si>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</si>
  <si>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</si>
  <si>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</si>
  <si>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</si>
  <si>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</si>
  <si>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</si>
  <si>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</si>
  <si>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</si>
  <si>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</si>
  <si>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</si>
  <si>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</si>
  <si>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</si>
  <si>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</si>
  <si>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</si>
  <si>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</si>
  <si>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</si>
  <si>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</si>
  <si>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</si>
  <si>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</si>
  <si>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</si>
  <si>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</si>
  <si>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</si>
  <si>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</si>
  <si>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</si>
  <si>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</si>
  <si>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</si>
  <si>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</si>
  <si>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</si>
  <si>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</si>
  <si>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</si>
  <si>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</si>
  <si>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</si>
  <si>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</si>
  <si>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</si>
  <si>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</si>
  <si>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</si>
  <si>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</si>
  <si>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</si>
  <si>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</si>
  <si>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</si>
  <si>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</si>
  <si>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</si>
  <si>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</si>
  <si>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</si>
  <si>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</si>
  <si>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</si>
  <si>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</si>
  <si>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</si>
  <si>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</si>
  <si>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</si>
  <si>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</si>
  <si>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</si>
  <si>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</si>
  <si>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</si>
  <si>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</si>
  <si>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</si>
  <si>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</si>
  <si>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</si>
  <si>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</si>
  <si>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</si>
  <si>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</si>
  <si>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</si>
  <si>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</si>
  <si>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</si>
  <si>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</si>
  <si>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</si>
  <si>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</si>
  <si>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</si>
  <si>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</si>
  <si>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</si>
  <si>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</si>
  <si>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</si>
  <si>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</si>
  <si>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</si>
  <si>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</si>
  <si>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</si>
  <si>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</si>
  <si>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</si>
  <si>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</si>
  <si>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</si>
  <si>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</si>
  <si>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</si>
  <si>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</si>
  <si>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</si>
  <si>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</si>
  <si>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</si>
  <si>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</si>
  <si>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</si>
  <si>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</si>
  <si>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</si>
  <si>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</si>
  <si>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</si>
  <si>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</si>
  <si>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</si>
  <si>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</si>
  <si>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</si>
  <si>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</si>
  <si>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</si>
  <si>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</si>
  <si>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</si>
  <si>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</si>
  <si>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</si>
  <si>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</si>
  <si>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</si>
  <si>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</si>
  <si>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</si>
  <si>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</si>
  <si>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</si>
  <si>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</si>
  <si>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</si>
  <si>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</si>
  <si>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</si>
  <si>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</si>
  <si>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</si>
  <si>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</si>
  <si>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</si>
  <si>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</si>
  <si>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</si>
  <si>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</si>
  <si>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</si>
  <si>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</si>
  <si>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</si>
  <si>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</si>
  <si>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</si>
  <si>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</si>
  <si>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</si>
  <si>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</si>
  <si>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</si>
  <si>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</si>
  <si>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</si>
  <si>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</si>
  <si>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</si>
  <si>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</si>
  <si>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</si>
  <si>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</si>
  <si>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</si>
  <si>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</si>
  <si>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</si>
  <si>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</si>
  <si>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</si>
  <si>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</si>
  <si>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</si>
  <si>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</si>
  <si>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</si>
  <si>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</si>
  <si>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</si>
  <si>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</si>
  <si>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</si>
  <si>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</si>
  <si>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</si>
  <si>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</si>
  <si>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</si>
  <si>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</si>
  <si>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</si>
  <si>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</si>
  <si>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</si>
  <si>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</si>
  <si>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</si>
  <si>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</si>
  <si>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</si>
  <si>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</si>
  <si>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</si>
  <si>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</si>
  <si>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</si>
  <si>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</si>
  <si>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</si>
  <si>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</si>
  <si>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</si>
  <si>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</si>
  <si>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</si>
  <si>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</si>
  <si>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</si>
  <si>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</si>
  <si>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</si>
  <si>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</si>
  <si>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</si>
  <si>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</si>
  <si>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</si>
  <si>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</si>
  <si>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</si>
  <si>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</si>
  <si>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</si>
  <si>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</si>
  <si>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</si>
  <si>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</si>
  <si>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</si>
  <si>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</si>
  <si>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</si>
  <si>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</si>
  <si>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</si>
  <si>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</si>
  <si>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</si>
  <si>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</si>
  <si>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</si>
  <si>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</si>
  <si>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</si>
  <si>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</si>
  <si>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</si>
  <si>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</si>
  <si>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</si>
  <si>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</si>
  <si>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</si>
  <si>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</si>
  <si>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</si>
  <si>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</si>
  <si>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</si>
  <si>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</si>
  <si>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</si>
  <si>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</si>
  <si>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</si>
  <si>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</si>
  <si>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</si>
  <si>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</si>
  <si>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</si>
  <si>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</si>
  <si>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</si>
  <si>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</si>
  <si>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</si>
  <si>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</si>
  <si>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</si>
  <si>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</si>
  <si>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</si>
  <si>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</si>
  <si>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</si>
  <si>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</si>
  <si>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</si>
  <si>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</si>
  <si>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</si>
  <si>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</si>
  <si>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</si>
  <si>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</si>
  <si>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</si>
  <si>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</si>
  <si>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</si>
  <si>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</si>
  <si>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</si>
  <si>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</si>
  <si>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</si>
  <si>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</si>
  <si>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</si>
  <si>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</si>
  <si>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</si>
  <si>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</si>
  <si>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</si>
  <si>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</si>
  <si>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</si>
  <si>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</si>
  <si>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</si>
  <si>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</si>
  <si>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</si>
  <si>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</si>
  <si>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</si>
  <si>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</si>
  <si>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</si>
  <si>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</si>
  <si>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</si>
  <si>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</si>
  <si>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</si>
  <si>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</si>
  <si>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</si>
  <si>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</si>
  <si>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</si>
  <si>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</si>
  <si>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</si>
  <si>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</si>
  <si>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</si>
  <si>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</si>
  <si>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</si>
  <si>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</si>
  <si>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</si>
  <si>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</si>
  <si>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</si>
  <si>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</si>
  <si>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</si>
  <si>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</si>
  <si>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</si>
  <si>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</si>
  <si>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</si>
  <si>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</si>
  <si>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</si>
  <si>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</si>
  <si>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</si>
  <si>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</si>
  <si>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</si>
  <si>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</si>
  <si>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</si>
  <si>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</si>
  <si>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</si>
  <si>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</si>
  <si>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</si>
  <si>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</si>
  <si>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</si>
  <si>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</si>
  <si>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</si>
  <si>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</si>
  <si>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</si>
  <si>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</si>
  <si>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</si>
  <si>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</si>
  <si>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</si>
  <si>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</si>
  <si>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</si>
  <si>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</si>
  <si>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</si>
  <si>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</si>
  <si>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</si>
  <si>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</si>
  <si>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</si>
  <si>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</si>
  <si>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</si>
  <si>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</si>
  <si>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</si>
  <si>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</si>
  <si>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</si>
  <si>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</si>
  <si>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</si>
  <si>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</si>
  <si>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</si>
  <si>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</si>
  <si>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</si>
  <si>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</si>
  <si>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</si>
  <si>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</si>
  <si>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</si>
  <si>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</si>
  <si>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</si>
  <si>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</si>
  <si>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</si>
  <si>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</si>
  <si>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</si>
  <si>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</si>
  <si>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</si>
  <si>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</si>
  <si>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</si>
  <si>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</si>
  <si>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</si>
  <si>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</si>
  <si>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</si>
  <si>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</si>
  <si>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</si>
  <si>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</si>
  <si>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</si>
  <si>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</si>
  <si>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</si>
  <si>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</si>
  <si>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</si>
  <si>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</si>
  <si>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</si>
  <si>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</si>
  <si>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</si>
  <si>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</si>
  <si>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</si>
  <si>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</si>
  <si>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</si>
  <si>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</si>
  <si>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</si>
  <si>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</si>
  <si>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</si>
  <si>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</si>
  <si>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</si>
  <si>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</si>
  <si>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</si>
  <si>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</si>
  <si>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</si>
  <si>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</si>
  <si>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</si>
  <si>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</si>
  <si>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</si>
  <si>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</si>
  <si>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</si>
  <si>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</si>
  <si>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</si>
  <si>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</si>
  <si>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</si>
  <si>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</si>
  <si>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</si>
  <si>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</si>
  <si>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</si>
  <si>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</si>
  <si>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</si>
  <si>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</si>
  <si>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</si>
  <si>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</si>
  <si>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</si>
  <si>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</si>
  <si>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</si>
  <si>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</si>
  <si>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</si>
  <si>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</si>
  <si>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</si>
  <si>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</si>
  <si>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</si>
  <si>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</si>
  <si>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</si>
  <si>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</si>
  <si>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</si>
  <si>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</si>
  <si>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</si>
  <si>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</si>
  <si>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</si>
  <si>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</si>
  <si>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</si>
  <si>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</si>
  <si>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</si>
  <si>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</si>
  <si>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</si>
  <si>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</si>
  <si>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</si>
  <si>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</si>
  <si>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</si>
  <si>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</si>
  <si>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</si>
  <si>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</si>
  <si>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</si>
  <si>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</si>
  <si>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</si>
  <si>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</si>
  <si>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</si>
  <si>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</si>
  <si>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</si>
  <si>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</si>
  <si>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</si>
  <si>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</si>
  <si>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</si>
  <si>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</si>
  <si>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</si>
  <si>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</si>
  <si>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</si>
  <si>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</si>
  <si>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</si>
  <si>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</si>
  <si>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</si>
  <si>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</si>
  <si>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</si>
  <si>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</si>
  <si>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</si>
  <si>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</si>
  <si>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</si>
  <si>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</si>
  <si>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</si>
  <si>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</si>
  <si>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</si>
  <si>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</si>
  <si>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</si>
  <si>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</si>
  <si>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</si>
  <si>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</si>
  <si>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</si>
  <si>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</si>
  <si>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</si>
  <si>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</si>
  <si>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</si>
  <si>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</si>
  <si>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</si>
  <si>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</si>
  <si>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</si>
  <si>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</si>
  <si>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</si>
  <si>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</si>
  <si>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</si>
  <si>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</si>
  <si>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</si>
  <si>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</si>
  <si>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</si>
  <si>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</si>
  <si>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</si>
  <si>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</si>
  <si>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</si>
  <si>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</si>
  <si>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</si>
  <si>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</si>
  <si>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</si>
  <si>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</si>
  <si>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</si>
  <si>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</si>
  <si>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</si>
  <si>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</si>
  <si>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</si>
  <si>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</si>
  <si>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</si>
  <si>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</si>
  <si>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</si>
  <si>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</si>
  <si>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</si>
  <si>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</si>
  <si>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</si>
  <si>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</si>
  <si>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</si>
  <si>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</si>
  <si>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</si>
  <si>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</si>
  <si>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</si>
  <si>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</si>
  <si>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</si>
  <si>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</si>
  <si>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</si>
  <si>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</si>
  <si>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</si>
  <si>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</si>
  <si>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</si>
  <si>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</si>
  <si>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</si>
  <si>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</si>
  <si>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</si>
  <si>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</si>
  <si>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</si>
  <si>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</si>
  <si>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</si>
  <si>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</si>
  <si>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</si>
  <si>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</si>
  <si>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</si>
  <si>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</si>
  <si>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</si>
  <si>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</si>
  <si>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</si>
  <si>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</si>
  <si>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</si>
  <si>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</si>
  <si>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</si>
  <si>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</si>
  <si>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</si>
  <si>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</si>
  <si>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</si>
  <si>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</si>
  <si>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</si>
  <si>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</si>
  <si>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</si>
  <si>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</si>
  <si>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</si>
  <si>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</si>
  <si>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</si>
  <si>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</si>
  <si>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</si>
  <si>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</si>
  <si>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</si>
  <si>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</si>
  <si>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</si>
  <si>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</si>
  <si>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</si>
  <si>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</si>
  <si>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</si>
  <si>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</si>
  <si>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</si>
  <si>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</si>
  <si>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</si>
  <si>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</si>
  <si>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</si>
  <si>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</si>
  <si>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</si>
  <si>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</si>
  <si>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</si>
  <si>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</si>
  <si>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</si>
  <si>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</si>
  <si>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</si>
  <si>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</si>
  <si>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</si>
  <si>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</si>
  <si>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</si>
  <si>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</si>
  <si>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</si>
  <si>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</si>
  <si>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</si>
  <si>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</si>
  <si>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</si>
  <si>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</si>
  <si>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</si>
  <si>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</si>
  <si>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</si>
  <si>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</si>
  <si>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</si>
  <si>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</si>
  <si>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</si>
  <si>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</si>
  <si>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</si>
  <si>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</si>
  <si>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</si>
  <si>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</si>
  <si>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</si>
  <si>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</si>
  <si>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</si>
  <si>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</si>
  <si>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</si>
  <si>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</si>
  <si>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</si>
  <si>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</si>
  <si>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</si>
  <si>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</si>
  <si>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</si>
  <si>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</si>
  <si>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</si>
  <si>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</si>
  <si>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</si>
  <si>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</si>
  <si>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</si>
  <si>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</si>
  <si>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</si>
  <si>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</si>
  <si>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</si>
  <si>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</si>
  <si>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</si>
  <si>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</si>
  <si>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</si>
  <si>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</si>
  <si>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</si>
  <si>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</si>
  <si>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</si>
  <si>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</si>
  <si>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</si>
  <si>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</si>
  <si>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</si>
  <si>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</si>
  <si>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</si>
  <si>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</si>
  <si>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</si>
  <si>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</si>
  <si>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</si>
  <si>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</si>
  <si>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</si>
  <si>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</si>
  <si>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</si>
  <si>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</si>
  <si>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</si>
  <si>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</si>
  <si>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</si>
  <si>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</si>
  <si>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</si>
  <si>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</si>
  <si>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</si>
  <si>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</si>
  <si>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</si>
  <si>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</si>
  <si>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</si>
  <si>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</si>
  <si>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</si>
  <si>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</si>
  <si>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</si>
  <si>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</si>
  <si>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</si>
  <si>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</si>
  <si>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</si>
  <si>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</si>
  <si>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</si>
  <si>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</si>
  <si>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</si>
  <si>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</si>
  <si>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</si>
  <si>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</si>
  <si>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</si>
  <si>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</si>
  <si>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</si>
  <si>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</si>
  <si>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</si>
  <si>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</si>
  <si>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</si>
  <si>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</si>
  <si>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</si>
  <si>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</si>
  <si>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</si>
  <si>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</si>
  <si>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</si>
  <si>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</si>
  <si>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</si>
  <si>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</si>
  <si>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</si>
  <si>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</si>
  <si>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</si>
  <si>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</si>
  <si>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</si>
  <si>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</si>
  <si>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</si>
  <si>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</si>
  <si>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</si>
  <si>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</si>
  <si>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</si>
  <si>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</si>
  <si>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</si>
  <si>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</si>
  <si>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</si>
  <si>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</si>
  <si>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</si>
  <si>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</si>
  <si>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</si>
  <si>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</si>
  <si>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</si>
  <si>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</si>
  <si>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</si>
  <si>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</si>
  <si>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</si>
  <si>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</si>
  <si>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</si>
  <si>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</si>
  <si>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</si>
  <si>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</si>
  <si>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</si>
  <si>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</si>
  <si>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</si>
  <si>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</si>
  <si>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</si>
  <si>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</si>
  <si>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</si>
  <si>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</si>
  <si>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</si>
  <si>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</si>
  <si>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</si>
  <si>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</si>
  <si>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</si>
  <si>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</si>
  <si>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</si>
  <si>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</si>
  <si>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</si>
  <si>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</si>
  <si>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</si>
  <si>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</si>
  <si>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</si>
  <si>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</si>
  <si>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</si>
  <si>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</si>
  <si>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</si>
  <si>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</si>
  <si>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</si>
  <si>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</si>
  <si>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</si>
  <si>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</si>
  <si>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</si>
  <si>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</si>
  <si>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</si>
  <si>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</si>
  <si>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</si>
  <si>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</si>
  <si>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</si>
  <si>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</si>
  <si>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</si>
  <si>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</si>
  <si>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</si>
  <si>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</si>
  <si>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</si>
  <si>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</si>
  <si>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</si>
  <si>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</si>
  <si>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</si>
  <si>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</si>
  <si>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</si>
  <si>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</si>
  <si>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</si>
  <si>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</si>
  <si>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</si>
  <si>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</si>
  <si>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</si>
  <si>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</si>
  <si>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</si>
  <si>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</si>
  <si>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</si>
  <si>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</si>
  <si>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</si>
  <si>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</si>
  <si>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</si>
  <si>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</si>
  <si>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</si>
  <si>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</si>
  <si>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</si>
  <si>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</si>
  <si>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</si>
  <si>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</si>
  <si>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</si>
  <si>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</si>
  <si>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</si>
  <si>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</si>
  <si>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</si>
  <si>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</si>
  <si>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</si>
  <si>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</si>
  <si>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</si>
  <si>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</si>
  <si>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</si>
  <si>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</si>
  <si>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</si>
  <si>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</si>
  <si>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</si>
  <si>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</si>
  <si>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</si>
  <si>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</si>
  <si>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</si>
  <si>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</si>
  <si>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</si>
  <si>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</si>
  <si>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</si>
  <si>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</si>
  <si>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</si>
  <si>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</si>
  <si>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</si>
  <si>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</si>
  <si>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</si>
  <si>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</si>
  <si>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</si>
  <si>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</si>
  <si>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</si>
  <si>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</si>
  <si>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</si>
  <si>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</si>
  <si>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</si>
  <si>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</si>
  <si>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</si>
  <si>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</si>
  <si>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</si>
  <si>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</si>
  <si>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</si>
  <si>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</si>
  <si>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</si>
  <si>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</si>
  <si>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</si>
  <si>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</si>
  <si>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</si>
  <si>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</si>
  <si>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</si>
  <si>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</si>
  <si>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</si>
  <si>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</si>
  <si>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</si>
  <si>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</si>
  <si>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</si>
  <si>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</si>
  <si>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</si>
  <si>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</si>
  <si>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</si>
  <si>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</si>
  <si>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</si>
  <si>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</si>
  <si>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</si>
  <si>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</si>
  <si>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</si>
  <si>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</si>
  <si>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</si>
  <si>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</si>
  <si>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</si>
  <si>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</si>
  <si>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</si>
  <si>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</si>
  <si>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</si>
  <si>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</si>
  <si>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</si>
  <si>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</si>
  <si>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</si>
  <si>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</si>
  <si>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</si>
  <si>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</si>
  <si>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</si>
  <si>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</si>
  <si>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</si>
  <si>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</si>
  <si>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</si>
  <si>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</si>
  <si>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</si>
  <si>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</si>
  <si>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</si>
  <si>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</si>
  <si>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</si>
  <si>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</si>
  <si>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</si>
  <si>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</si>
  <si>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</si>
  <si>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</si>
  <si>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</si>
  <si>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</si>
  <si>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</si>
  <si>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</si>
  <si>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</si>
  <si>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</si>
  <si>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</si>
  <si>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</si>
  <si>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</si>
  <si>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</si>
  <si>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</si>
  <si>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</si>
  <si>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</si>
  <si>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</si>
  <si>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</si>
  <si>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</si>
  <si>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</si>
  <si>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</si>
  <si>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</si>
  <si>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</si>
  <si>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</si>
  <si>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</si>
  <si>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</si>
  <si>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</si>
  <si>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</si>
  <si>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</si>
  <si>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</si>
  <si>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</si>
  <si>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</si>
  <si>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</si>
  <si>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</si>
  <si>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</si>
  <si>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</si>
  <si>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</si>
  <si>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</si>
  <si>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</si>
  <si>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</si>
  <si>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</si>
  <si>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</si>
  <si>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</si>
  <si>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</si>
  <si>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</si>
  <si>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</si>
  <si>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</si>
  <si>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</si>
  <si>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</si>
  <si>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</si>
  <si>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</si>
  <si>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</si>
  <si>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</si>
  <si>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</si>
  <si>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</si>
  <si>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</si>
  <si>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</si>
  <si>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</si>
  <si>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</si>
  <si>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</si>
  <si>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</si>
  <si>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</si>
  <si>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</si>
  <si>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</si>
  <si>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</si>
  <si>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</si>
  <si>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</si>
  <si>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</si>
  <si>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</si>
  <si>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</si>
  <si>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</si>
  <si>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</si>
  <si>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</si>
  <si>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</si>
  <si>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</si>
  <si>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</si>
  <si>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</si>
  <si>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</si>
  <si>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</si>
  <si>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</si>
  <si>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</si>
  <si>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</si>
  <si>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</si>
  <si>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</si>
  <si>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</si>
  <si>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</si>
  <si>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</si>
  <si>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</si>
  <si>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</si>
  <si>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</si>
  <si>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</si>
  <si>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</si>
  <si>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</si>
  <si>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</si>
  <si>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</si>
  <si>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</si>
  <si>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</si>
  <si>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</si>
  <si>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</si>
  <si>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</si>
  <si>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</si>
  <si>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</si>
  <si>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</si>
  <si>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</si>
  <si>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</si>
  <si>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</si>
  <si>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</si>
  <si>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</si>
  <si>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</si>
  <si>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</si>
  <si>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</si>
  <si>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</si>
  <si>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</si>
  <si>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</si>
  <si>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</si>
  <si>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</si>
  <si>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</si>
  <si>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</si>
  <si>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</si>
  <si>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</si>
  <si>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</si>
  <si>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</si>
  <si>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</si>
  <si>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</si>
  <si>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</si>
  <si>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</si>
  <si>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</si>
  <si>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</si>
  <si>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</si>
  <si>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</si>
  <si>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</si>
  <si>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</si>
  <si>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</si>
  <si>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</si>
  <si>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</si>
  <si>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</si>
  <si>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</si>
  <si>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</si>
  <si>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</si>
  <si>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</si>
  <si>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</si>
  <si>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</si>
  <si>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</si>
  <si>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</si>
  <si>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</si>
  <si>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</si>
  <si>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</si>
  <si>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</si>
  <si>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</si>
  <si>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</si>
  <si>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</si>
  <si>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</si>
  <si>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</si>
  <si>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</si>
  <si>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</si>
  <si>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</si>
  <si>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</si>
  <si>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</si>
  <si>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</si>
  <si>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</si>
  <si>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</si>
  <si>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</si>
  <si>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</si>
  <si>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</si>
  <si>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</si>
  <si>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</si>
  <si>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</si>
  <si>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</si>
  <si>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</si>
  <si>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</si>
  <si>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</si>
  <si>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</si>
  <si>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</si>
  <si>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</si>
  <si>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</si>
  <si>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</si>
  <si>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</si>
  <si>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</si>
  <si>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</si>
  <si>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</si>
  <si>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</si>
  <si>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</si>
  <si>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</si>
  <si>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</si>
  <si>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</si>
  <si>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</si>
  <si>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</si>
  <si>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</si>
  <si>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</si>
  <si>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</si>
  <si>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</si>
  <si>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</si>
  <si>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</si>
  <si>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</si>
  <si>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</si>
  <si>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</si>
  <si>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</si>
  <si>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</si>
  <si>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</si>
  <si>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</si>
  <si>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</si>
  <si>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</si>
  <si>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</si>
  <si>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</si>
  <si>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</si>
  <si>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</si>
  <si>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</si>
  <si>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</si>
  <si>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</si>
  <si>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</si>
  <si>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</si>
  <si>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</si>
  <si>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</si>
  <si>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</si>
  <si>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</si>
  <si>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</si>
  <si>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</si>
  <si>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</si>
  <si>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</si>
  <si>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</si>
  <si>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</si>
  <si>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</si>
  <si>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</si>
  <si>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</si>
  <si>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</si>
  <si>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</si>
  <si>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</si>
  <si>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</si>
  <si>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</si>
  <si>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</si>
  <si>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</si>
  <si>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</si>
  <si>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</si>
  <si>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</si>
  <si>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</si>
  <si>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</si>
  <si>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</si>
  <si>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</si>
  <si>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</si>
  <si>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</si>
  <si>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</si>
  <si>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</si>
  <si>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</si>
  <si>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</si>
  <si>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</si>
  <si>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</si>
  <si>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</si>
  <si>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</si>
  <si>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</si>
  <si>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</si>
  <si>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</si>
  <si>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</si>
  <si>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</si>
  <si>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</si>
  <si>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</si>
  <si>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</si>
  <si>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</si>
  <si>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</si>
  <si>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</si>
  <si>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</si>
  <si>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</si>
  <si>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</si>
  <si>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</si>
  <si>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</si>
  <si>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</si>
  <si>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</si>
  <si>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</si>
  <si>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</si>
  <si>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</si>
  <si>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</si>
  <si>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</si>
  <si>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</si>
  <si>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</si>
  <si>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</si>
  <si>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</si>
  <si>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</si>
  <si>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</si>
  <si>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</si>
  <si>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</si>
  <si>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</si>
  <si>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</si>
  <si>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</si>
  <si>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</si>
  <si>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</si>
  <si>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</si>
  <si>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</si>
  <si>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</si>
  <si>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</si>
  <si>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</si>
  <si>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</si>
  <si>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</si>
  <si>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</si>
  <si>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</si>
  <si>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</si>
  <si>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</si>
  <si>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</si>
  <si>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</si>
  <si>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</si>
  <si>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</si>
  <si>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</si>
  <si>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</si>
  <si>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</si>
  <si>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</si>
  <si>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</si>
  <si>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</si>
  <si>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</si>
  <si>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</si>
  <si>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</si>
  <si>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</si>
  <si>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</si>
  <si>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</si>
  <si>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</si>
  <si>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</si>
  <si>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</si>
  <si>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</si>
  <si>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</si>
  <si>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</si>
  <si>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</si>
  <si>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</si>
  <si>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</si>
  <si>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</si>
  <si>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</si>
  <si>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</si>
  <si>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</si>
  <si>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</si>
  <si>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</si>
  <si>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</si>
  <si>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</si>
  <si>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</si>
  <si>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</si>
  <si>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</si>
  <si>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</si>
  <si>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</si>
  <si>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</si>
  <si>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</si>
  <si>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</si>
  <si>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</si>
  <si>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</si>
  <si>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</si>
  <si>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</si>
  <si>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</si>
  <si>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</si>
  <si>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</si>
  <si>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</si>
  <si>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</si>
  <si>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</si>
  <si>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</si>
  <si>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</si>
  <si>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</si>
  <si>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</si>
  <si>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</si>
  <si>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</si>
  <si>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</si>
  <si>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</si>
  <si>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</si>
  <si>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</si>
  <si>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</si>
  <si>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</si>
  <si>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</si>
  <si>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</si>
  <si>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</si>
  <si>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</si>
  <si>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</si>
  <si>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</si>
  <si>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</si>
  <si>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</si>
  <si>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</si>
  <si>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</si>
  <si>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</si>
  <si>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</si>
  <si>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</si>
  <si>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</si>
  <si>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</si>
  <si>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</si>
  <si>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</si>
  <si>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</si>
  <si>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</si>
  <si>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</si>
  <si>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</si>
  <si>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</si>
  <si>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</si>
  <si>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</si>
  <si>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</si>
  <si>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</si>
  <si>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</si>
  <si>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</si>
  <si>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</si>
  <si>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</si>
  <si>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</si>
  <si>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</si>
  <si>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</si>
  <si>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</si>
  <si>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</si>
  <si>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</si>
  <si>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</si>
  <si>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</si>
  <si>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</si>
  <si>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</si>
  <si>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</si>
  <si>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</si>
  <si>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</si>
  <si>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</si>
  <si>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</si>
  <si>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</si>
  <si>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</si>
  <si>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</si>
  <si>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</si>
  <si>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</si>
  <si>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</si>
  <si>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</si>
  <si>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</si>
  <si>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</si>
  <si>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</si>
  <si>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</si>
  <si>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</si>
  <si>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</si>
  <si>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</si>
  <si>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</si>
  <si>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</si>
  <si>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</si>
  <si>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</si>
  <si>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</si>
  <si>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</si>
  <si>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</si>
  <si>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</si>
  <si>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</si>
  <si>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</si>
  <si>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</si>
  <si>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</si>
  <si>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</si>
  <si>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</si>
  <si>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</si>
  <si>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</si>
  <si>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</si>
  <si>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</si>
  <si>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</si>
  <si>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</si>
  <si>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</si>
  <si>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</si>
  <si>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</si>
  <si>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</si>
  <si>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</si>
  <si>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</si>
  <si>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</si>
  <si>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</si>
  <si>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</si>
  <si>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</si>
  <si>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</si>
  <si>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</si>
  <si>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</si>
  <si>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</si>
  <si>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</si>
  <si>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</si>
  <si>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</si>
  <si>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</si>
  <si>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</si>
  <si>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</si>
  <si>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</si>
  <si>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</si>
  <si>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</si>
  <si>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</si>
  <si>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</si>
  <si>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</si>
  <si>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</si>
  <si>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</si>
  <si>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</si>
  <si>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</si>
  <si>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</si>
  <si>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</si>
  <si>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</si>
  <si>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</si>
  <si>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</si>
  <si>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</si>
  <si>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</si>
  <si>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</si>
  <si>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</si>
  <si>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</si>
  <si>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</si>
  <si>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</si>
  <si>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</si>
  <si>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</si>
  <si>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</si>
  <si>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</si>
  <si>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</si>
  <si>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</si>
  <si>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</si>
  <si>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</si>
  <si>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</si>
  <si>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</si>
  <si>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</si>
  <si>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</si>
  <si>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</si>
  <si>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</si>
  <si>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</si>
  <si>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</si>
  <si>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</si>
  <si>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</si>
  <si>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</si>
  <si>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</si>
  <si>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</si>
  <si>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</si>
  <si>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</si>
  <si>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</si>
  <si>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</si>
  <si>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</si>
  <si>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</si>
  <si>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</si>
  <si>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</si>
  <si>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</si>
  <si>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</si>
  <si>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</si>
  <si>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</si>
  <si>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</si>
  <si>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</si>
  <si>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</si>
  <si>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</si>
  <si>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</si>
  <si>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</si>
  <si>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</si>
  <si>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</si>
  <si>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</si>
  <si>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</si>
  <si>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</si>
  <si>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</si>
  <si>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</si>
  <si>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</si>
  <si>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</si>
  <si>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</si>
  <si>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</si>
  <si>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</si>
  <si>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</si>
  <si>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</si>
  <si>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</si>
  <si>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</si>
  <si>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</si>
  <si>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</si>
  <si>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</si>
  <si>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</si>
  <si>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</si>
  <si>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</si>
  <si>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</si>
  <si>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</si>
  <si>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</si>
  <si>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</si>
  <si>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</si>
  <si>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</si>
  <si>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</si>
  <si>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</si>
  <si>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</si>
  <si>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</si>
  <si>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</si>
  <si>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</si>
  <si>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</si>
  <si>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</si>
  <si>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</si>
  <si>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</si>
  <si>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</si>
  <si>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</si>
  <si>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</si>
  <si>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</si>
  <si>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</si>
  <si>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</si>
  <si>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</si>
  <si>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</si>
  <si>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</si>
  <si>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</si>
  <si>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</si>
  <si>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</si>
  <si>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</si>
  <si>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</si>
  <si>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</si>
  <si>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</si>
  <si>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</si>
  <si>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</si>
  <si>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</si>
  <si>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</si>
  <si>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</si>
  <si>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</si>
  <si>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</si>
  <si>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</si>
  <si>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</si>
  <si>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</si>
  <si>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</si>
  <si>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</si>
  <si>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</si>
  <si>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</si>
  <si>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</si>
  <si>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</si>
  <si>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</si>
  <si>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</si>
  <si>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</si>
  <si>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</si>
  <si>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</si>
  <si>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</si>
  <si>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</si>
  <si>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</si>
  <si>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</si>
  <si>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</si>
  <si>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</si>
  <si>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</si>
  <si>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</si>
  <si>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</si>
  <si>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</si>
  <si>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</si>
  <si>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</si>
  <si>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</si>
  <si>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</si>
  <si>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</si>
  <si>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</si>
  <si>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</si>
  <si>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</si>
  <si>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</si>
  <si>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</si>
  <si>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</si>
  <si>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</si>
  <si>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</si>
  <si>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</si>
  <si>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</si>
  <si>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</si>
  <si>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</si>
  <si>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</si>
  <si>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</si>
  <si>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</si>
  <si>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</si>
  <si>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</si>
  <si>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</si>
  <si>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</si>
  <si>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</si>
  <si>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</si>
  <si>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</si>
  <si>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</si>
  <si>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</si>
  <si>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</si>
  <si>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</si>
  <si>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</si>
  <si>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</si>
  <si>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</si>
  <si>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</si>
  <si>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</si>
  <si>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</si>
  <si>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</si>
  <si>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</si>
  <si>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</si>
  <si>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</si>
  <si>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</si>
  <si>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</si>
  <si>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</si>
  <si>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</si>
  <si>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</si>
  <si>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</si>
  <si>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</si>
  <si>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</si>
  <si>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</si>
  <si>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</si>
  <si>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</si>
  <si>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</si>
  <si>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</si>
  <si>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</si>
  <si>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</si>
  <si>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</si>
  <si>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</si>
  <si>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</si>
  <si>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</si>
  <si>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</si>
  <si>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</si>
  <si>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</si>
  <si>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</si>
  <si>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</si>
  <si>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</si>
  <si>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</si>
  <si>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</si>
  <si>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</si>
  <si>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</si>
  <si>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</si>
  <si>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</si>
  <si>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</si>
  <si>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</si>
  <si>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</si>
  <si>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</si>
  <si>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</si>
  <si>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</si>
  <si>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</si>
  <si>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</si>
  <si>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</si>
  <si>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</si>
  <si>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</si>
  <si>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</si>
  <si>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</si>
  <si>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</si>
  <si>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</si>
  <si>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</si>
  <si>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</si>
  <si>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</si>
  <si>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</si>
  <si>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</si>
  <si>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</si>
  <si>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</si>
  <si>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</si>
  <si>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</si>
  <si>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</si>
  <si>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</si>
  <si>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</si>
  <si>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</si>
  <si>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</si>
  <si>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</si>
  <si>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</si>
  <si>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</si>
  <si>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</si>
  <si>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</si>
  <si>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</si>
  <si>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</si>
  <si>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</si>
  <si>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</si>
  <si>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</si>
  <si>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</si>
  <si>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</si>
  <si>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</si>
  <si>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</si>
  <si>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</si>
  <si>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</si>
  <si>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</si>
  <si>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</si>
  <si>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</si>
  <si>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</si>
  <si>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</si>
  <si>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</si>
  <si>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</si>
  <si>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</si>
  <si>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</si>
  <si>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</si>
  <si>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</si>
  <si>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</si>
  <si>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</si>
  <si>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</si>
  <si>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</si>
  <si>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</si>
  <si>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</si>
  <si>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</si>
  <si>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</si>
  <si>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</si>
  <si>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</si>
  <si>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</si>
  <si>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</si>
  <si>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</si>
  <si>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</si>
  <si>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</si>
  <si>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</si>
  <si>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</si>
  <si>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</si>
  <si>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</si>
  <si>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</si>
  <si>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</si>
  <si>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</si>
  <si>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</si>
  <si>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</si>
  <si>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</si>
  <si>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</si>
  <si>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</si>
  <si>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</si>
  <si>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</si>
  <si>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</si>
  <si>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</si>
  <si>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</si>
  <si>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</si>
  <si>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</si>
  <si>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</si>
  <si>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</si>
  <si>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</si>
  <si>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</si>
  <si>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</si>
  <si>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</si>
  <si>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</si>
  <si>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</si>
  <si>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</si>
  <si>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</si>
  <si>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</si>
  <si>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</si>
  <si>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</si>
  <si>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</si>
  <si>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</si>
  <si>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</si>
  <si>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</si>
  <si>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</si>
  <si>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</si>
  <si>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</si>
  <si>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</si>
  <si>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</si>
  <si>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</si>
  <si>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</si>
  <si>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</si>
  <si>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</si>
  <si>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</si>
  <si>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</si>
  <si>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</si>
  <si>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</si>
  <si>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</si>
  <si>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</si>
  <si>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</si>
  <si>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</si>
  <si>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</si>
  <si>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</si>
  <si>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</si>
  <si>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</si>
  <si>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</si>
  <si>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</si>
  <si>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</si>
  <si>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</si>
  <si>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</si>
  <si>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</si>
  <si>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</si>
  <si>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</si>
  <si>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</si>
  <si>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</si>
  <si>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</si>
  <si>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</si>
  <si>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</si>
  <si>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</si>
  <si>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</si>
  <si>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</si>
  <si>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</si>
  <si>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</si>
  <si>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</si>
  <si>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</si>
  <si>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</si>
  <si>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</si>
  <si>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</si>
  <si>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</si>
  <si>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</si>
  <si>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</si>
  <si>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</si>
  <si>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</si>
  <si>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</si>
  <si>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</si>
  <si>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</si>
  <si>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</si>
  <si>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</si>
  <si>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</si>
  <si>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</si>
  <si>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</si>
  <si>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</si>
  <si>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</si>
  <si>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</si>
  <si>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</si>
  <si>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</si>
  <si>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</si>
  <si>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</si>
  <si>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</si>
  <si>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</si>
  <si>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</si>
  <si>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</si>
  <si>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</si>
  <si>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</si>
  <si>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</si>
  <si>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</si>
  <si>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</si>
  <si>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</si>
  <si>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</si>
  <si>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</si>
  <si>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</si>
  <si>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</si>
  <si>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</si>
  <si>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</si>
  <si>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</si>
  <si>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</si>
  <si>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</si>
  <si>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</si>
  <si>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</si>
  <si>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</si>
  <si>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</si>
  <si>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</si>
  <si>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</si>
  <si>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</si>
  <si>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</si>
  <si>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</si>
  <si>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</si>
  <si>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</si>
  <si>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</si>
  <si>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</si>
  <si>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</si>
  <si>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</si>
  <si>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</si>
  <si>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</si>
  <si>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</si>
  <si>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</si>
  <si>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</si>
  <si>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</si>
  <si>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</si>
  <si>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</si>
  <si>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</si>
  <si>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</si>
  <si>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</si>
  <si>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</si>
  <si>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</si>
  <si>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</si>
  <si>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</si>
  <si>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</si>
  <si>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</si>
  <si>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</si>
  <si>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</si>
  <si>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</si>
  <si>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</si>
  <si>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</si>
  <si>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</si>
  <si>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</si>
  <si>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</si>
  <si>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</si>
  <si>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</si>
  <si>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</si>
  <si>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</si>
  <si>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</si>
  <si>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</si>
  <si>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</si>
  <si>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</si>
  <si>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</si>
  <si>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</si>
  <si>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</si>
  <si>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</si>
  <si>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</si>
  <si>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</si>
  <si>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</si>
  <si>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</si>
  <si>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</si>
  <si>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</si>
  <si>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</si>
  <si>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</si>
  <si>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</si>
  <si>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</si>
  <si>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</si>
  <si>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</si>
  <si>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</si>
  <si>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</si>
  <si>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</si>
  <si>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</si>
  <si>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</si>
  <si>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</si>
  <si>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</si>
  <si>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</si>
  <si>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</si>
  <si>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</si>
  <si>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</si>
  <si>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</si>
  <si>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</si>
  <si>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</si>
  <si>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</si>
  <si>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</si>
  <si>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</si>
  <si>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</si>
  <si>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</si>
  <si>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</si>
  <si>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</si>
  <si>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</si>
  <si>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</si>
  <si>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</si>
  <si>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</si>
  <si>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</si>
  <si>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</si>
  <si>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</si>
  <si>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</si>
  <si>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</si>
  <si>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</si>
  <si>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</si>
  <si>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</si>
  <si>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</si>
  <si>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</si>
  <si>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</si>
  <si>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</si>
  <si>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</si>
  <si>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</si>
  <si>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</si>
  <si>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</si>
  <si>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</si>
  <si>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</si>
  <si>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</si>
  <si>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</si>
  <si>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</si>
  <si>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</si>
  <si>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</si>
  <si>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</si>
  <si>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</si>
  <si>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</si>
  <si>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</si>
  <si>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</si>
  <si>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</si>
  <si>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</si>
  <si>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</si>
  <si>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</si>
  <si>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</si>
  <si>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</si>
  <si>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</si>
  <si>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</si>
  <si>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</si>
  <si>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</si>
  <si>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</si>
  <si>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</si>
  <si>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</si>
  <si>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</si>
  <si>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</si>
  <si>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</si>
  <si>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</si>
  <si>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</si>
  <si>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</si>
  <si>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</si>
  <si>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</si>
  <si>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</si>
  <si>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</si>
  <si>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</si>
  <si>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</si>
  <si>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</si>
  <si>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</si>
  <si>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</si>
  <si>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</si>
  <si>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</si>
  <si>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</si>
  <si>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</si>
  <si>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</si>
  <si>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</si>
  <si>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</si>
  <si>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</si>
  <si>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</si>
  <si>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</si>
  <si>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</si>
  <si>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</si>
  <si>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</si>
  <si>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</si>
  <si>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</si>
  <si>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</si>
  <si>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</si>
  <si>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</si>
  <si>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</si>
  <si>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</si>
  <si>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</si>
  <si>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</si>
  <si>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</si>
  <si>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</si>
  <si>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</si>
  <si>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</si>
  <si>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</si>
  <si>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</si>
  <si>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</si>
  <si>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</si>
  <si>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</si>
  <si>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</si>
  <si>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</si>
  <si>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</si>
  <si>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</si>
  <si>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</si>
  <si>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</si>
  <si>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</si>
  <si>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</si>
  <si>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</si>
  <si>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</si>
  <si>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</si>
  <si>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</si>
  <si>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</si>
  <si>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</si>
  <si>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</si>
  <si>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</si>
  <si>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</si>
  <si>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</si>
  <si>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</si>
  <si>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</si>
  <si>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</si>
  <si>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</si>
  <si>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</si>
  <si>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</si>
  <si>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</si>
  <si>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</si>
  <si>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</si>
  <si>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</si>
  <si>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</si>
  <si>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</si>
  <si>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</si>
  <si>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</si>
  <si>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</si>
  <si>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</si>
  <si>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</si>
  <si>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</si>
  <si>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</si>
  <si>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</si>
  <si>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</si>
  <si>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</si>
  <si>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</si>
  <si>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</si>
  <si>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</si>
  <si>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</si>
  <si>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</si>
  <si>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</si>
  <si>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</si>
  <si>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</si>
  <si>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</si>
  <si>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</si>
  <si>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</si>
  <si>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</si>
  <si>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</si>
  <si>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</si>
  <si>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</si>
  <si>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</si>
  <si>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</si>
  <si>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</si>
  <si>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</si>
  <si>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</si>
  <si>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</si>
  <si>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</si>
  <si>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</si>
  <si>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</si>
  <si>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</si>
  <si>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</si>
  <si>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</si>
  <si>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</si>
  <si>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</si>
  <si>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</si>
  <si>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</si>
  <si>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</si>
  <si>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</si>
  <si>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</si>
  <si>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</si>
  <si>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</si>
  <si>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</si>
  <si>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</si>
  <si>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</si>
  <si>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</si>
  <si>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</si>
  <si>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</si>
  <si>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</si>
  <si>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</si>
  <si>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</si>
  <si>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</si>
  <si>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</si>
  <si>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</si>
  <si>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</si>
  <si>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</si>
  <si>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</si>
  <si>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</si>
  <si>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</si>
  <si>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</si>
  <si>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</si>
  <si>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</si>
  <si>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</si>
  <si>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</si>
  <si>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</si>
  <si>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</si>
  <si>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</si>
  <si>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</si>
  <si>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</si>
  <si>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</si>
  <si>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</si>
  <si>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</si>
  <si>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</si>
  <si>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</si>
  <si>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</si>
  <si>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</si>
  <si>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</si>
  <si>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</si>
  <si>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</si>
  <si>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</si>
  <si>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</si>
  <si>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</si>
  <si>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</si>
  <si>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</si>
  <si>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</si>
  <si>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</si>
  <si>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</si>
  <si>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</si>
  <si>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</si>
  <si>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</si>
  <si>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</si>
  <si>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</si>
  <si>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</si>
  <si>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</si>
  <si>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</si>
  <si>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</si>
  <si>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</si>
  <si>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</si>
  <si>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</si>
  <si>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</si>
  <si>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</si>
  <si>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</si>
  <si>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</si>
  <si>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</si>
  <si>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</si>
  <si>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</si>
  <si>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</si>
  <si>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</si>
  <si>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</si>
  <si>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</si>
  <si>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</si>
  <si>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</si>
  <si>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</si>
  <si>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</si>
  <si>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</si>
  <si>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</si>
  <si>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</si>
  <si>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</si>
  <si>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</si>
  <si>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</si>
  <si>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</si>
  <si>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</si>
  <si>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</si>
  <si>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</si>
  <si>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</si>
  <si>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</si>
  <si>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</si>
  <si>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</si>
  <si>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</si>
  <si>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</si>
  <si>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</si>
  <si>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</si>
  <si>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</si>
  <si>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</si>
  <si>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</si>
  <si>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</si>
  <si>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</si>
  <si>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</si>
  <si>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</si>
  <si>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</si>
  <si>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</si>
  <si>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</si>
  <si>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</si>
  <si>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</si>
  <si>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</si>
  <si>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</si>
  <si>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</si>
  <si>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</si>
  <si>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</si>
  <si>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</si>
  <si>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</si>
  <si>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</si>
  <si>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</si>
  <si>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</si>
  <si>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</si>
  <si>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</si>
  <si>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</si>
  <si>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</si>
  <si>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</si>
  <si>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</si>
  <si>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</si>
  <si>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</si>
  <si>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</si>
  <si>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</si>
  <si>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</si>
  <si>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</si>
  <si>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</si>
  <si>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</si>
  <si>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</si>
  <si>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</si>
  <si>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</si>
  <si>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</si>
  <si>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</si>
  <si>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</si>
  <si>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</si>
  <si>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</si>
  <si>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</si>
  <si>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</si>
  <si>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</si>
  <si>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</si>
  <si>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</si>
  <si>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</si>
  <si>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</si>
  <si>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</si>
  <si>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</si>
  <si>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</si>
  <si>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</si>
  <si>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</si>
  <si>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</si>
  <si>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</si>
  <si>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</si>
  <si>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</si>
  <si>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</si>
  <si>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</si>
  <si>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</si>
  <si>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</si>
  <si>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</si>
  <si>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</si>
  <si>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</si>
  <si>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</si>
  <si>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</si>
  <si>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</si>
  <si>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</si>
  <si>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</si>
  <si>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</si>
  <si>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</si>
  <si>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</si>
  <si>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</si>
  <si>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</si>
  <si>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</si>
  <si>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</si>
  <si>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</si>
  <si>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</si>
  <si>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</si>
  <si>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</si>
  <si>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</si>
  <si>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</si>
  <si>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</si>
  <si>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</si>
  <si>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</si>
  <si>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</si>
  <si>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</si>
  <si>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</si>
  <si>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</si>
  <si>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</si>
  <si>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</si>
  <si>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</si>
  <si>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</si>
  <si>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</si>
  <si>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</si>
  <si>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</si>
  <si>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</si>
  <si>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</si>
  <si>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</si>
  <si>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</si>
  <si>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</si>
  <si>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</si>
  <si>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</si>
  <si>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</si>
  <si>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</si>
  <si>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</si>
  <si>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</si>
  <si>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</si>
  <si>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</si>
  <si>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</si>
  <si>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</si>
  <si>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</si>
  <si>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</si>
  <si>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</si>
  <si>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</si>
  <si>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</si>
  <si>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</si>
  <si>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</si>
  <si>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</si>
  <si>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</si>
  <si>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</si>
  <si>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</si>
  <si>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</si>
  <si>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</si>
  <si>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</si>
  <si>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</si>
  <si>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</si>
  <si>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</si>
  <si>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</si>
  <si>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</si>
  <si>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</si>
  <si>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</si>
  <si>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</si>
  <si>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</si>
  <si>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</si>
  <si>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</si>
  <si>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</si>
  <si>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</si>
  <si>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</si>
  <si>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</si>
  <si>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</si>
  <si>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</si>
  <si>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</si>
  <si>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</si>
  <si>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</si>
  <si>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</si>
  <si>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</si>
  <si>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</si>
  <si>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</si>
  <si>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</si>
  <si>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</si>
  <si>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</si>
  <si>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</si>
  <si>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</si>
  <si>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</si>
  <si>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</si>
  <si>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</si>
  <si>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</si>
  <si>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</si>
  <si>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</si>
  <si>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</si>
  <si>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</si>
  <si>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</si>
  <si>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</si>
  <si>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</si>
  <si>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</si>
  <si>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</si>
  <si>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</si>
  <si>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</si>
  <si>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</si>
  <si>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</si>
  <si>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</si>
  <si>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</si>
  <si>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</si>
  <si>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</si>
  <si>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</si>
  <si>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</si>
  <si>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</si>
  <si>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</si>
  <si>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</si>
  <si>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</si>
  <si>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</si>
  <si>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</si>
  <si>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</si>
  <si>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</si>
  <si>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</si>
  <si>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</si>
  <si>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</si>
  <si>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</si>
  <si>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</si>
  <si>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</si>
  <si>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</si>
  <si>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</si>
  <si>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</si>
  <si>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</si>
  <si>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</si>
  <si>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</si>
  <si>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</si>
  <si>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</si>
  <si>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</si>
  <si>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</si>
  <si>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</si>
  <si>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</si>
  <si>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</si>
  <si>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</si>
  <si>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</si>
  <si>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</si>
  <si>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</si>
  <si>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</si>
  <si>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</si>
  <si>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</si>
  <si>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</si>
  <si>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</si>
  <si>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</si>
  <si>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</si>
  <si>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</si>
  <si>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</si>
  <si>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</si>
  <si>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</si>
  <si>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</si>
  <si>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</si>
  <si>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</si>
  <si>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</si>
  <si>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</si>
  <si>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</si>
  <si>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</si>
  <si>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</si>
  <si>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</si>
  <si>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</si>
  <si>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</si>
  <si>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</si>
  <si>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</si>
  <si>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</si>
  <si>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</si>
  <si>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</si>
  <si>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</si>
  <si>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</si>
  <si>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</si>
  <si>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</si>
  <si>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</si>
  <si>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</si>
  <si>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</si>
  <si>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</si>
  <si>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</si>
  <si>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</si>
  <si>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</si>
  <si>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</si>
  <si>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</si>
  <si>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</si>
  <si>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</si>
  <si>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</si>
  <si>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</si>
  <si>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</si>
  <si>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</si>
  <si>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</si>
  <si>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</si>
  <si>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</si>
  <si>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</si>
  <si>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</si>
  <si>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</si>
  <si>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</si>
  <si>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</si>
  <si>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</si>
  <si>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</si>
  <si>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</si>
  <si>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</si>
  <si>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</si>
  <si>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</si>
  <si>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</si>
  <si>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</si>
  <si>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</si>
  <si>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</si>
  <si>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</si>
  <si>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</si>
  <si>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</si>
  <si>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</si>
  <si>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</si>
  <si>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</si>
  <si>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</si>
  <si>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</si>
  <si>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</si>
  <si>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</si>
  <si>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</si>
  <si>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</si>
  <si>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</si>
  <si>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</si>
  <si>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</si>
  <si>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</si>
  <si>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</si>
  <si>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</si>
  <si>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</si>
  <si>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</si>
  <si>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</si>
  <si>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</si>
  <si>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</si>
  <si>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</si>
  <si>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</si>
  <si>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</si>
  <si>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</si>
  <si>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</si>
  <si>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</si>
  <si>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</si>
  <si>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</si>
  <si>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</si>
  <si>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</si>
  <si>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</si>
  <si>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</si>
  <si>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</si>
  <si>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</si>
  <si>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</si>
  <si>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</si>
  <si>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</si>
  <si>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</si>
  <si>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</si>
  <si>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</si>
  <si>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</si>
  <si>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</si>
  <si>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</si>
  <si>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</si>
  <si>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</si>
  <si>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</si>
  <si>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</si>
  <si>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</si>
  <si>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</si>
  <si>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</si>
  <si>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</si>
  <si>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</si>
  <si>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</si>
  <si>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</si>
  <si>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</si>
  <si>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</si>
  <si>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</si>
  <si>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</si>
  <si>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</si>
  <si>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</si>
  <si>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</si>
  <si>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</si>
  <si>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</si>
  <si>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</si>
  <si>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</si>
  <si>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</si>
  <si>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</si>
  <si>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</si>
  <si>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</si>
  <si>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</si>
  <si>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</si>
  <si>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</si>
  <si>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</si>
  <si>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</si>
  <si>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</si>
  <si>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</si>
  <si>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</si>
  <si>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</si>
  <si>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</si>
  <si>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</si>
  <si>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</si>
  <si>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</si>
  <si>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</si>
  <si>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</si>
  <si>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</si>
  <si>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</si>
  <si>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</si>
  <si>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</si>
  <si>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</si>
  <si>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</si>
  <si>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</si>
  <si>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</si>
  <si>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</si>
  <si>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</si>
  <si>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</si>
  <si>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</si>
  <si>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</si>
  <si>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</si>
  <si>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</si>
  <si>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</si>
  <si>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</si>
  <si>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</si>
  <si>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</si>
  <si>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</si>
  <si>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</si>
  <si>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</si>
  <si>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</si>
  <si>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</si>
  <si>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</si>
  <si>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</si>
  <si>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</si>
  <si>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</si>
  <si>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</si>
  <si>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</si>
  <si>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</si>
  <si>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</si>
  <si>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</si>
  <si>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</si>
  <si>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</si>
  <si>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</si>
  <si>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</si>
  <si>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</si>
  <si>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</si>
  <si>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</si>
  <si>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</si>
  <si>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</si>
  <si>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</si>
  <si>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</si>
  <si>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</si>
  <si>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</si>
  <si>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</si>
  <si>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</si>
  <si>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</si>
  <si>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</si>
  <si>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</si>
  <si>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</si>
  <si>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</si>
  <si>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</si>
  <si>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</si>
  <si>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</si>
  <si>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</si>
  <si>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</si>
  <si>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</si>
  <si>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</si>
  <si>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</si>
  <si>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</si>
  <si>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</si>
  <si>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</si>
  <si>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</si>
  <si>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</si>
  <si>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</si>
  <si>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</si>
  <si>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</si>
  <si>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</si>
  <si>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</si>
  <si>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</si>
  <si>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</si>
  <si>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</si>
  <si>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</si>
  <si>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</si>
  <si>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</si>
  <si>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</si>
  <si>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</si>
  <si>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</si>
  <si>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</si>
  <si>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</si>
  <si>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</si>
  <si>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</si>
  <si>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</si>
  <si>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</si>
  <si>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</si>
  <si>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</si>
  <si>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</si>
  <si>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</si>
  <si>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</si>
  <si>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</si>
  <si>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</si>
  <si>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</si>
  <si>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</si>
  <si>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</si>
  <si>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</si>
  <si>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</si>
  <si>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</si>
  <si>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</si>
  <si>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</si>
  <si>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</si>
  <si>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</si>
  <si>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</si>
  <si>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</si>
  <si>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</si>
  <si>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</si>
  <si>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</si>
  <si>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</si>
  <si>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</si>
  <si>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</si>
  <si>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</si>
  <si>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</si>
  <si>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</si>
  <si>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</si>
  <si>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</si>
  <si>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</si>
  <si>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</si>
  <si>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</si>
  <si>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</si>
  <si>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</si>
  <si>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</si>
  <si>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</si>
  <si>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</si>
  <si>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</si>
  <si>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</si>
  <si>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</si>
  <si>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</si>
  <si>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</si>
  <si>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</si>
  <si>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</si>
  <si>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</si>
  <si>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</si>
  <si>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</si>
  <si>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</si>
  <si>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</si>
  <si>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</si>
  <si>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</si>
  <si>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</si>
  <si>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</si>
  <si>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</si>
  <si>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</si>
  <si>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</si>
  <si>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</si>
  <si>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</si>
  <si>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</si>
  <si>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</si>
  <si>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</si>
  <si>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</si>
  <si>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</si>
  <si>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</si>
  <si>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</si>
  <si>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</si>
  <si>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</si>
  <si>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</si>
  <si>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</si>
  <si>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</si>
  <si>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</si>
  <si>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</si>
  <si>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</si>
  <si>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</si>
  <si>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</si>
  <si>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</si>
  <si>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</si>
  <si>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</si>
  <si>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</si>
  <si>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</si>
  <si>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</si>
  <si>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</si>
  <si>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</si>
  <si>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</si>
  <si>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</si>
  <si>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</si>
  <si>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</si>
  <si>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</si>
  <si>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</si>
  <si>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</si>
  <si>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</si>
  <si>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</si>
  <si>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</si>
  <si>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</si>
  <si>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</si>
  <si>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</si>
  <si>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</si>
  <si>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</si>
  <si>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</si>
  <si>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</si>
  <si>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</si>
  <si>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</si>
  <si>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</si>
  <si>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</si>
  <si>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</si>
  <si>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</si>
  <si>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</si>
  <si>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</si>
  <si>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</si>
  <si>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</si>
  <si>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</si>
  <si>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</si>
  <si>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</si>
  <si>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</si>
  <si>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</si>
  <si>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</si>
  <si>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</si>
  <si>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</si>
  <si>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</si>
  <si>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</si>
  <si>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</si>
  <si>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</si>
  <si>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</si>
  <si>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</si>
  <si>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</si>
  <si>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</si>
  <si>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</si>
  <si>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</si>
  <si>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</si>
  <si>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</si>
  <si>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</si>
  <si>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</si>
  <si>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</si>
  <si>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</si>
  <si>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</si>
  <si>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</si>
  <si>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</si>
  <si>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</si>
  <si>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</si>
  <si>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</si>
  <si>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</si>
  <si>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</si>
  <si>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</si>
  <si>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</si>
  <si>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</si>
  <si>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</si>
  <si>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</si>
  <si>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</si>
  <si>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</si>
  <si>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</si>
  <si>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</si>
  <si>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</si>
  <si>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</si>
  <si>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</si>
  <si>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</si>
  <si>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</si>
  <si>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</si>
  <si>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</si>
  <si>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</si>
  <si>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</si>
  <si>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</si>
  <si>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</si>
  <si>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</si>
  <si>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</si>
  <si>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</si>
  <si>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</si>
  <si>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</si>
  <si>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</si>
  <si>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</si>
  <si>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</si>
  <si>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</si>
  <si>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</si>
  <si>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</si>
  <si>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</si>
  <si>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</si>
  <si>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</si>
  <si>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</si>
  <si>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</si>
  <si>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</si>
  <si>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</si>
  <si>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</si>
  <si>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</si>
  <si>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</si>
  <si>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</si>
  <si>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</si>
  <si>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</si>
  <si>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</si>
  <si>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</si>
  <si>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</si>
  <si>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</si>
  <si>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</si>
  <si>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</si>
  <si>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</si>
  <si>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</si>
  <si>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</si>
  <si>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</si>
  <si>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</si>
  <si>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</si>
  <si>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</si>
  <si>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</si>
  <si>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</si>
  <si>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</si>
  <si>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</si>
  <si>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</si>
  <si>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</si>
  <si>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</si>
  <si>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</si>
  <si>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</si>
  <si>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</si>
  <si>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</si>
  <si>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</si>
  <si>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</si>
  <si>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</si>
  <si>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</si>
  <si>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</si>
  <si>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</si>
  <si>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</si>
  <si>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</si>
  <si>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</si>
  <si>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</si>
  <si>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</si>
  <si>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</si>
  <si>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</si>
  <si>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</si>
  <si>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</si>
  <si>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</si>
  <si>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</si>
  <si>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</si>
  <si>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</si>
  <si>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</si>
  <si>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</si>
  <si>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</si>
  <si>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</si>
  <si>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</si>
  <si>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</si>
  <si>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</si>
  <si>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</si>
  <si>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</si>
  <si>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</si>
  <si>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</si>
  <si>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</si>
  <si>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</si>
  <si>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</si>
  <si>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</si>
  <si>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</si>
  <si>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</si>
  <si>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</si>
  <si>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</si>
  <si>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</si>
  <si>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</si>
  <si>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</si>
  <si>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</si>
  <si>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</si>
  <si>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</si>
  <si>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</si>
  <si>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</si>
  <si>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</si>
  <si>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</si>
  <si>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</si>
  <si>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</si>
  <si>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</si>
  <si>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</si>
  <si>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</si>
  <si>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</si>
  <si>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</si>
  <si>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</si>
  <si>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</si>
  <si>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</si>
  <si>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</si>
  <si>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</si>
  <si>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</si>
  <si>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</si>
  <si>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</si>
  <si>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</si>
  <si>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</si>
  <si>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</si>
  <si>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</si>
  <si>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</si>
  <si>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</si>
  <si>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</si>
  <si>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</si>
  <si>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</si>
  <si>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</si>
  <si>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</si>
  <si>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</si>
  <si>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</si>
  <si>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</si>
  <si>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</si>
  <si>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</si>
  <si>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</si>
  <si>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</si>
  <si>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</si>
  <si>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</si>
  <si>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</si>
  <si>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</si>
  <si>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</si>
  <si>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</si>
  <si>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</si>
  <si>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</si>
  <si>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</si>
  <si>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</si>
  <si>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</si>
  <si>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</si>
  <si>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</si>
  <si>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</si>
  <si>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</si>
  <si>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</si>
  <si>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</si>
  <si>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</si>
  <si>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</si>
  <si>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</si>
  <si>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</si>
  <si>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</si>
  <si>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</si>
  <si>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</si>
  <si>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</si>
  <si>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</si>
  <si>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</si>
  <si>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</si>
  <si>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</si>
  <si>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</si>
  <si>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</si>
  <si>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</si>
  <si>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</si>
  <si>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</si>
  <si>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</si>
  <si>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</si>
  <si>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</si>
  <si>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</si>
  <si>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</si>
  <si>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</si>
  <si>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</si>
  <si>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</si>
  <si>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</si>
  <si>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</si>
  <si>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</si>
  <si>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</si>
  <si>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</si>
  <si>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</si>
  <si>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</si>
  <si>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</si>
  <si>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</si>
  <si>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</si>
  <si>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</si>
  <si>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</si>
  <si>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</si>
  <si>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</si>
  <si>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</si>
  <si>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</si>
  <si>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</si>
  <si>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</si>
  <si>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</si>
  <si>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</si>
  <si>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</si>
  <si>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</si>
  <si>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</si>
  <si>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</si>
  <si>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</si>
  <si>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</si>
  <si>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</si>
  <si>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</si>
  <si>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</si>
  <si>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</si>
  <si>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</si>
  <si>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</si>
  <si>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</si>
  <si>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</si>
  <si>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</si>
  <si>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</si>
  <si>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</si>
  <si>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</si>
  <si>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</si>
  <si>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</si>
  <si>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</si>
  <si>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</si>
  <si>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</si>
  <si>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</si>
  <si>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</si>
  <si>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</si>
  <si>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</si>
  <si>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</si>
  <si>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</si>
  <si>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</si>
  <si>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</si>
  <si>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</si>
  <si>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</si>
  <si>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</si>
  <si>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</si>
  <si>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</si>
  <si>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</si>
  <si>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</si>
  <si>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</si>
  <si>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</si>
  <si>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</si>
  <si>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</si>
  <si>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</si>
  <si>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</si>
  <si>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</si>
  <si>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</si>
  <si>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</si>
  <si>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</si>
  <si>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</si>
  <si>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</si>
  <si>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</si>
  <si>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</si>
  <si>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</si>
  <si>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</si>
  <si>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</si>
  <si>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</si>
  <si>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</si>
  <si>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</si>
  <si>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</si>
  <si>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</si>
  <si>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</si>
  <si>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</si>
  <si>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</si>
  <si>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</si>
  <si>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</si>
  <si>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</si>
  <si>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</si>
  <si>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</si>
  <si>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</si>
  <si>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</si>
  <si>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</si>
  <si>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</si>
  <si>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</si>
  <si>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</si>
  <si>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</si>
  <si>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</si>
  <si>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</si>
  <si>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</si>
  <si>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</si>
  <si>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</si>
  <si>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</si>
  <si>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</si>
  <si>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</si>
  <si>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</si>
  <si>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</si>
  <si>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</si>
  <si>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</si>
  <si>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</si>
  <si>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</si>
  <si>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</si>
  <si>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</si>
  <si>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</si>
  <si>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</si>
  <si>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</si>
  <si>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</si>
  <si>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</si>
  <si>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</si>
  <si>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</si>
  <si>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</si>
  <si>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</si>
  <si>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</si>
  <si>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</si>
  <si>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</si>
  <si>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</si>
  <si>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</si>
  <si>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</si>
  <si>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</si>
  <si>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</si>
  <si>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</si>
  <si>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</si>
  <si>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</si>
  <si>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</si>
  <si>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</si>
  <si>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</si>
  <si>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</si>
  <si>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</si>
  <si>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</si>
  <si>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</si>
  <si>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</si>
  <si>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</si>
  <si>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</si>
  <si>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</si>
  <si>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</si>
  <si>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</si>
  <si>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</si>
  <si>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</si>
  <si>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</si>
  <si>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</si>
  <si>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</si>
  <si>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</si>
  <si>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</si>
  <si>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</si>
  <si>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</si>
  <si>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</si>
  <si>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</si>
  <si>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</si>
  <si>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</si>
  <si>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</si>
  <si>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</si>
  <si>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</si>
  <si>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</si>
  <si>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</si>
  <si>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</si>
  <si>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</si>
  <si>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</si>
  <si>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</si>
  <si>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</si>
  <si>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</si>
  <si>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</si>
  <si>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</si>
  <si>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</si>
  <si>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</si>
  <si>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</si>
  <si>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</si>
  <si>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</si>
  <si>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</si>
  <si>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</si>
  <si>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</si>
  <si>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</si>
  <si>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</si>
  <si>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</si>
  <si>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</si>
  <si>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</si>
  <si>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</si>
  <si>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</si>
  <si>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</si>
  <si>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</si>
  <si>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</si>
  <si>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</si>
  <si>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</si>
  <si>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</si>
  <si>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</si>
  <si>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</si>
  <si>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</si>
  <si>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</si>
  <si>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</si>
  <si>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</si>
  <si>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</si>
  <si>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</si>
  <si>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</si>
  <si>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</si>
  <si>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</si>
  <si>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</si>
  <si>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</si>
  <si>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</si>
  <si>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</si>
  <si>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</si>
  <si>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</si>
  <si>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</si>
  <si>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</si>
  <si>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</si>
  <si>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</si>
  <si>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</si>
  <si>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</si>
  <si>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</si>
  <si>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</si>
  <si>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</si>
  <si>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</si>
  <si>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</si>
  <si>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</si>
  <si>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</si>
  <si>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</si>
  <si>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</si>
  <si>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</si>
  <si>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</si>
  <si>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</si>
  <si>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</si>
  <si>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</si>
  <si>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</si>
  <si>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</si>
  <si>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</si>
  <si>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</si>
  <si>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</si>
  <si>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</si>
  <si>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</si>
  <si>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</si>
  <si>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</si>
  <si>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</si>
  <si>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</si>
  <si>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</si>
  <si>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</si>
  <si>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</si>
  <si>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</si>
  <si>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</si>
  <si>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</si>
  <si>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</si>
  <si>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</si>
  <si>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</si>
  <si>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</si>
  <si>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</si>
  <si>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</si>
  <si>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</si>
  <si>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</si>
  <si>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</si>
  <si>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</si>
  <si>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</si>
  <si>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</si>
  <si>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</si>
  <si>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</si>
  <si>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</si>
  <si>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</si>
  <si>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</si>
  <si>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</si>
  <si>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</si>
  <si>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</si>
  <si>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</si>
  <si>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</si>
  <si>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</si>
  <si>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</si>
  <si>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</si>
  <si>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</si>
  <si>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</si>
  <si>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</si>
  <si>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</si>
  <si>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</si>
  <si>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</si>
  <si>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</si>
  <si>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</si>
  <si>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</si>
  <si>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</si>
  <si>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</si>
  <si>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</si>
  <si>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</si>
  <si>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</si>
  <si>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</si>
  <si>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</si>
  <si>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</si>
  <si>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</si>
  <si>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</si>
  <si>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</si>
  <si>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</si>
  <si>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</si>
  <si>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</si>
  <si>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</si>
  <si>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</si>
  <si>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</si>
  <si>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</si>
  <si>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</si>
  <si>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</si>
  <si>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</si>
  <si>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</si>
  <si>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</si>
  <si>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</si>
  <si>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</si>
  <si>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</si>
  <si>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</si>
  <si>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</si>
  <si>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</si>
  <si>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</si>
  <si>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</si>
  <si>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</si>
  <si>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</si>
  <si>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</si>
  <si>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</si>
  <si>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</si>
  <si>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</si>
  <si>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</si>
  <si>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</si>
  <si>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</si>
  <si>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</si>
  <si>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</si>
  <si>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</si>
  <si>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</si>
  <si>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</si>
  <si>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</si>
  <si>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</si>
  <si>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</si>
  <si>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</si>
  <si>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</si>
  <si>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</si>
  <si>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</si>
  <si>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</si>
  <si>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</si>
  <si>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</si>
  <si>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</si>
  <si>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</si>
  <si>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</si>
  <si>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</si>
  <si>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</si>
  <si>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</si>
  <si>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</si>
  <si>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</si>
  <si>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</si>
  <si>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</si>
  <si>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</si>
  <si>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</si>
  <si>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</si>
  <si>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</si>
  <si>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</si>
  <si>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</si>
  <si>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</si>
  <si>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</si>
  <si>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</si>
  <si>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</si>
  <si>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</si>
  <si>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</si>
  <si>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</si>
  <si>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</si>
  <si>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</si>
  <si>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</si>
  <si>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</si>
  <si>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</si>
  <si>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</si>
  <si>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</si>
  <si>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</si>
  <si>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</si>
  <si>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</si>
  <si>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</si>
  <si>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</si>
  <si>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</si>
  <si>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</si>
  <si>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</si>
  <si>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</si>
  <si>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</si>
  <si>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</si>
  <si>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</si>
  <si>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</si>
  <si>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</si>
  <si>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</si>
  <si>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</si>
  <si>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</si>
  <si>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</si>
  <si>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</si>
  <si>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</si>
  <si>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</si>
  <si>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</si>
  <si>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</si>
  <si>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</si>
  <si>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</si>
  <si>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</si>
  <si>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</si>
  <si>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</si>
  <si>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</si>
  <si>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</si>
  <si>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</si>
  <si>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</si>
  <si>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</si>
  <si>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</si>
  <si>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</si>
  <si>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</si>
  <si>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</si>
  <si>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</si>
  <si>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</si>
  <si>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</si>
  <si>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</si>
  <si>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</si>
  <si>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</si>
  <si>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</si>
  <si>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</si>
  <si>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</si>
  <si>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</si>
  <si>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</si>
  <si>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</si>
  <si>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</si>
  <si>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</si>
  <si>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</si>
  <si>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</si>
  <si>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</si>
  <si>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</si>
  <si>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</si>
  <si>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</si>
  <si>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</si>
  <si>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</si>
  <si>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</si>
  <si>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</si>
  <si>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</si>
  <si>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</si>
  <si>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</si>
  <si>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</si>
  <si>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</si>
  <si>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</si>
  <si>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</si>
  <si>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</si>
  <si>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</si>
  <si>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</si>
  <si>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</si>
  <si>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</si>
  <si>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</si>
  <si>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</si>
  <si>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</si>
  <si>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</si>
  <si>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</si>
  <si>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</si>
  <si>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</si>
  <si>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</si>
  <si>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</si>
  <si>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</si>
  <si>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</si>
  <si>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</si>
  <si>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</si>
  <si>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</si>
  <si>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</si>
  <si>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</si>
  <si>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</si>
  <si>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</si>
  <si>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</si>
  <si>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</si>
  <si>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</si>
  <si>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</si>
  <si>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</si>
  <si>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</si>
  <si>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</si>
  <si>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</si>
  <si>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</si>
  <si>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</si>
  <si>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</si>
  <si>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</si>
  <si>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</si>
  <si>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</si>
  <si>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</si>
  <si>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</si>
  <si>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</si>
  <si>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</si>
  <si>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</si>
  <si>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</si>
  <si>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</si>
  <si>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</si>
  <si>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</si>
  <si>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</si>
  <si>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</si>
  <si>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</si>
  <si>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</si>
  <si>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</si>
  <si>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</si>
  <si>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</si>
  <si>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</si>
  <si>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</si>
  <si>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</si>
  <si>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</si>
  <si>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</si>
  <si>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</si>
  <si>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</si>
  <si>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</si>
  <si>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</si>
  <si>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</si>
  <si>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</si>
  <si>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</si>
  <si>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</si>
  <si>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</si>
  <si>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</si>
  <si>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</si>
  <si>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</si>
  <si>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</si>
  <si>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</si>
  <si>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</si>
  <si>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</si>
  <si>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</si>
  <si>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</si>
  <si>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</si>
  <si>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</si>
  <si>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</si>
  <si>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</si>
  <si>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</si>
  <si>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</si>
  <si>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</si>
  <si>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</si>
  <si>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</si>
  <si>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</si>
  <si>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</si>
  <si>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</si>
  <si>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</si>
  <si>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</si>
  <si>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</si>
  <si>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</si>
  <si>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</si>
  <si>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</si>
  <si>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</si>
  <si>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</si>
  <si>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</si>
  <si>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</si>
  <si>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</si>
  <si>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</si>
  <si>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</si>
  <si>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</si>
  <si>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</si>
  <si>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</si>
  <si>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</si>
  <si>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</si>
  <si>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</si>
  <si>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</si>
  <si>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</si>
  <si>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</si>
  <si>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</si>
  <si>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</si>
  <si>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</si>
  <si>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</si>
  <si>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</si>
  <si>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</si>
  <si>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</si>
  <si>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</si>
  <si>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</si>
  <si>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</si>
  <si>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</si>
  <si>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</si>
  <si>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</si>
  <si>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</si>
  <si>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</si>
  <si>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</si>
  <si>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</si>
  <si>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</si>
  <si>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</si>
  <si>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</si>
  <si>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</si>
  <si>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</si>
  <si>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</si>
  <si>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</si>
  <si>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</si>
  <si>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</si>
  <si>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</si>
  <si>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</si>
  <si>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</si>
  <si>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</si>
  <si>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</si>
  <si>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</si>
  <si>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</si>
  <si>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</si>
  <si>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</si>
  <si>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</si>
  <si>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</si>
  <si>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</si>
  <si>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</si>
  <si>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</si>
  <si>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</si>
  <si>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</si>
  <si>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</si>
  <si>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</si>
  <si>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</si>
  <si>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</si>
  <si>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</si>
  <si>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</si>
  <si>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</si>
  <si>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</si>
  <si>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</si>
  <si>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</si>
  <si>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</si>
  <si>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</si>
  <si>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</si>
  <si>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</si>
  <si>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</si>
  <si>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</si>
  <si>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</si>
  <si>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</si>
  <si>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</si>
  <si>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</si>
  <si>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</si>
  <si>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</si>
  <si>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</si>
  <si>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</si>
  <si>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</si>
  <si>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</si>
  <si>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</si>
  <si>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</si>
  <si>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</si>
  <si>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</si>
  <si>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</si>
  <si>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</si>
  <si>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</si>
  <si>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</si>
  <si>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</si>
  <si>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</si>
  <si>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</si>
  <si>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</si>
  <si>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</si>
  <si>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</si>
  <si>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</si>
  <si>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</si>
  <si>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</si>
  <si>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</si>
  <si>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</si>
  <si>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</si>
  <si>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</si>
  <si>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</si>
  <si>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</si>
  <si>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</si>
  <si>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</si>
  <si>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</si>
  <si>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</si>
  <si>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</si>
  <si>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</si>
  <si>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</si>
  <si>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</si>
  <si>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</si>
  <si>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</si>
  <si>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</si>
  <si>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</si>
  <si>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</si>
  <si>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</si>
  <si>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</si>
  <si>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</si>
  <si>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</si>
  <si>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</si>
  <si>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</si>
  <si>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</si>
  <si>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</si>
  <si>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</si>
  <si>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</si>
  <si>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</si>
  <si>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</si>
  <si>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</si>
  <si>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</si>
  <si>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</si>
  <si>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</si>
  <si>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</si>
  <si>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</si>
  <si>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</si>
  <si>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</si>
  <si>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</si>
  <si>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</si>
  <si>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</si>
  <si>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</si>
  <si>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</si>
  <si>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</si>
  <si>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</si>
  <si>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</si>
  <si>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</si>
  <si>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</si>
  <si>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</si>
  <si>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</si>
  <si>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</si>
  <si>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</si>
  <si>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</si>
  <si>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</si>
  <si>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</si>
  <si>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</si>
  <si>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</si>
  <si>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</si>
  <si>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</si>
  <si>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</si>
  <si>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</si>
  <si>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</si>
  <si>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</si>
  <si>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</si>
  <si>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</si>
  <si>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</si>
  <si>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</si>
  <si>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</si>
  <si>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</si>
  <si>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</si>
  <si>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</si>
  <si>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</si>
  <si>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</si>
  <si>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</si>
  <si>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</si>
  <si>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</si>
  <si>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</si>
  <si>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</si>
  <si>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</si>
  <si>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</si>
  <si>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</si>
  <si>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</si>
  <si>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</si>
  <si>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</si>
  <si>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</si>
  <si>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</si>
  <si>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</si>
  <si>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</si>
  <si>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</si>
  <si>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</si>
  <si>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</si>
  <si>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</si>
  <si>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</si>
  <si>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</si>
  <si>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</si>
  <si>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</si>
  <si>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</si>
  <si>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</si>
  <si>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</si>
  <si>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</si>
  <si>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</si>
  <si>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</si>
  <si>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</si>
  <si>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</si>
  <si>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</si>
  <si>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</si>
  <si>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</si>
  <si>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</si>
  <si>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</si>
  <si>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</si>
  <si>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</si>
  <si>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</si>
  <si>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</si>
  <si>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</si>
  <si>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</si>
  <si>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</si>
  <si>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</si>
  <si>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</si>
  <si>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</si>
  <si>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</si>
  <si>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</si>
  <si>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</si>
  <si>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</si>
  <si>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</si>
  <si>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</si>
  <si>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</si>
  <si>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</si>
  <si>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</si>
  <si>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</si>
  <si>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</si>
  <si>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</si>
  <si>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</si>
  <si>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</si>
  <si>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</si>
  <si>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</si>
  <si>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</si>
  <si>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</si>
  <si>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</si>
  <si>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</si>
  <si>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</si>
  <si>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</si>
  <si>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</si>
  <si>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</si>
  <si>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</si>
  <si>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</si>
  <si>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</si>
  <si>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</si>
  <si>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</si>
  <si>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</si>
  <si>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</si>
  <si>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</si>
  <si>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</si>
  <si>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</si>
  <si>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</si>
  <si>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</si>
  <si>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</si>
  <si>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</si>
  <si>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</si>
  <si>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</si>
  <si>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</si>
  <si>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</si>
  <si>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</si>
  <si>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</si>
  <si>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</si>
  <si>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</si>
  <si>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</si>
  <si>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</si>
  <si>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</si>
  <si>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</si>
  <si>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</si>
  <si>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</si>
  <si>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</si>
  <si>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</si>
  <si>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</si>
  <si>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</si>
  <si>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</si>
  <si>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</si>
  <si>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</si>
  <si>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</si>
  <si>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</si>
  <si>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</si>
  <si>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</si>
  <si>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</si>
  <si>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</si>
  <si>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</si>
  <si>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</si>
  <si>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</si>
  <si>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</si>
  <si>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</si>
  <si>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</si>
  <si>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</si>
  <si>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</si>
  <si>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</si>
  <si>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</si>
  <si>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</si>
  <si>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</si>
  <si>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</si>
  <si>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</si>
  <si>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</si>
  <si>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</si>
  <si>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</si>
  <si>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</si>
  <si>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</si>
  <si>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</si>
  <si>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</si>
  <si>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</si>
  <si>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</si>
  <si>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</si>
  <si>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</si>
  <si>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</si>
  <si>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</si>
  <si>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</si>
  <si>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</si>
  <si>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</si>
  <si>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</si>
  <si>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</si>
  <si>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</si>
  <si>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</si>
  <si>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</si>
  <si>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</si>
  <si>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</si>
  <si>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</si>
  <si>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</si>
  <si>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</si>
  <si>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</si>
  <si>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</si>
  <si>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</si>
  <si>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</si>
  <si>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</si>
  <si>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</si>
  <si>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</si>
  <si>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</si>
  <si>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</si>
  <si>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</si>
  <si>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</si>
  <si>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</si>
  <si>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</si>
  <si>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</si>
  <si>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</si>
  <si>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</si>
  <si>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</si>
  <si>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</si>
  <si>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</si>
  <si>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</si>
  <si>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</si>
  <si>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</si>
  <si>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</si>
  <si>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</si>
  <si>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</si>
  <si>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</si>
  <si>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</si>
  <si>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</si>
  <si>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</si>
  <si>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</si>
  <si>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</si>
  <si>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</si>
  <si>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</si>
  <si>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</si>
  <si>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</si>
  <si>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</si>
  <si>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</si>
  <si>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</si>
  <si>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</si>
  <si>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</si>
  <si>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</si>
  <si>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</si>
  <si>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</si>
  <si>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</si>
  <si>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</si>
  <si>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</si>
  <si>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</si>
  <si>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</si>
  <si>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</si>
  <si>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</si>
  <si>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</si>
  <si>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</si>
  <si>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</si>
  <si>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</si>
  <si>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</si>
  <si>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</si>
  <si>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</si>
  <si>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</si>
  <si>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</si>
  <si>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</si>
  <si>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</si>
  <si>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</si>
  <si>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</si>
  <si>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</si>
  <si>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</si>
  <si>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</si>
  <si>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</si>
  <si>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</si>
  <si>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</si>
  <si>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</si>
  <si>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</si>
  <si>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</si>
  <si>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</si>
  <si>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</si>
  <si>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</si>
  <si>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</si>
  <si>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</si>
  <si>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</si>
  <si>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</si>
  <si>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</si>
  <si>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</si>
  <si>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</si>
  <si>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</si>
  <si>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</si>
  <si>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</si>
  <si>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</si>
  <si>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</si>
  <si>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</si>
  <si>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</si>
  <si>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</si>
  <si>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</si>
  <si>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</si>
  <si>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</si>
  <si>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</si>
  <si>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</si>
  <si>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</si>
  <si>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</si>
  <si>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</si>
  <si>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</si>
  <si>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</si>
  <si>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</si>
  <si>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</si>
  <si>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</si>
  <si>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</si>
  <si>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</si>
  <si>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</si>
  <si>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</si>
  <si>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</si>
  <si>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</si>
  <si>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</si>
  <si>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</si>
  <si>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</si>
  <si>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</si>
  <si>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</si>
  <si>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</si>
  <si>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</si>
  <si>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</si>
  <si>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</si>
  <si>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</si>
  <si>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</si>
  <si>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</si>
  <si>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</si>
  <si>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</si>
  <si>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</si>
  <si>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</si>
  <si>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</si>
  <si>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</si>
  <si>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</si>
  <si>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</si>
  <si>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</si>
  <si>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</si>
  <si>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</si>
  <si>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</si>
  <si>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</si>
  <si>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</si>
  <si>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</si>
  <si>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</si>
  <si>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</si>
  <si>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</si>
  <si>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</si>
  <si>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</si>
  <si>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</si>
  <si>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</si>
  <si>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</si>
  <si>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</si>
  <si>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</si>
  <si>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</si>
  <si>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</si>
  <si>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</si>
  <si>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</si>
  <si>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</si>
  <si>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</si>
  <si>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</si>
  <si>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</si>
  <si>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</si>
  <si>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</si>
  <si>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</si>
  <si>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</si>
  <si>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</si>
  <si>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</si>
  <si>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</si>
  <si>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</si>
  <si>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</si>
  <si>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</si>
  <si>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</si>
  <si>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</si>
  <si>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</si>
  <si>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</si>
  <si>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</si>
  <si>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</si>
  <si>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</si>
  <si>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</si>
  <si>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</si>
  <si>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</si>
  <si>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</si>
  <si>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</si>
  <si>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</si>
  <si>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</si>
  <si>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</si>
  <si>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</si>
  <si>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</si>
  <si>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</si>
  <si>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</si>
  <si>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</si>
  <si>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</si>
  <si>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</si>
  <si>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</si>
  <si>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</si>
  <si>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</si>
  <si>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</si>
  <si>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</si>
  <si>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</si>
  <si>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</si>
  <si>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</si>
  <si>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</si>
  <si>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</si>
  <si>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</si>
  <si>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</si>
  <si>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</si>
  <si>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</si>
  <si>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</si>
  <si>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</si>
  <si>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</si>
  <si>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</si>
  <si>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</si>
  <si>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</si>
  <si>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</si>
  <si>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</si>
  <si>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</si>
  <si>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</si>
  <si>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</si>
  <si>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</si>
  <si>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</si>
  <si>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</si>
  <si>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</si>
  <si>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</si>
  <si>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</si>
  <si>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</si>
  <si>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</si>
  <si>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</si>
  <si>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</si>
  <si>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</si>
  <si>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</si>
  <si>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</si>
  <si>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</si>
  <si>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</si>
  <si>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</si>
  <si>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</si>
  <si>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</si>
  <si>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</si>
  <si>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</si>
  <si>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</si>
  <si>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</si>
  <si>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</si>
  <si>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</si>
  <si>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</si>
  <si>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</si>
  <si>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</si>
  <si>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</si>
  <si>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</si>
  <si>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</si>
  <si>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</si>
  <si>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</si>
  <si>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</si>
  <si>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</si>
  <si>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</si>
  <si>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</si>
  <si>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</si>
  <si>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</si>
  <si>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</si>
  <si>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</si>
  <si>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</si>
  <si>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</si>
  <si>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</si>
  <si>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</si>
  <si>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</si>
  <si>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</si>
  <si>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</si>
  <si>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</si>
  <si>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</si>
  <si>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</si>
  <si>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</si>
  <si>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</si>
  <si>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</si>
  <si>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</si>
  <si>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</si>
  <si>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</si>
  <si>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</si>
  <si>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</si>
  <si>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</si>
  <si>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</si>
  <si>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</si>
  <si>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</si>
  <si>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</si>
  <si>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</si>
  <si>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</si>
  <si>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</si>
  <si>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</si>
  <si>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</si>
  <si>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</si>
  <si>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</si>
  <si>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</si>
  <si>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</si>
  <si>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</si>
  <si>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</si>
  <si>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</si>
  <si>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</si>
  <si>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</si>
  <si>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</si>
  <si>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</si>
  <si>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</si>
  <si>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</si>
  <si>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</si>
  <si>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</si>
  <si>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</si>
  <si>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</si>
  <si>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</si>
  <si>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</si>
  <si>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</si>
  <si>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</si>
  <si>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</si>
  <si>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</si>
  <si>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</si>
  <si>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</si>
  <si>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</si>
  <si>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</si>
  <si>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</si>
  <si>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</si>
  <si>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</si>
  <si>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</si>
  <si>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</si>
  <si>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</si>
  <si>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</si>
  <si>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</si>
  <si>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</si>
  <si>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</si>
  <si>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</si>
  <si>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</si>
  <si>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</si>
  <si>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</si>
  <si>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</si>
  <si>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</si>
  <si>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</si>
  <si>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</si>
  <si>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</si>
  <si>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</si>
  <si>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</si>
  <si>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</si>
  <si>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</si>
  <si>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</si>
  <si>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</si>
  <si>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</si>
  <si>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</si>
  <si>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</si>
  <si>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</si>
  <si>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</si>
  <si>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</si>
  <si>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</si>
  <si>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</si>
  <si>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</si>
  <si>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</si>
  <si>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</si>
  <si>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</si>
  <si>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</si>
  <si>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</si>
  <si>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</si>
  <si>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</si>
  <si>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</si>
  <si>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</si>
  <si>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</si>
  <si>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</si>
  <si>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</si>
  <si>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</si>
  <si>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</si>
  <si>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</si>
  <si>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</si>
  <si>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</si>
  <si>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</si>
  <si>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</si>
  <si>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</si>
  <si>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</si>
  <si>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</si>
  <si>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</si>
  <si>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</si>
  <si>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</si>
  <si>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</si>
  <si>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</si>
  <si>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</si>
  <si>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</si>
  <si>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</si>
  <si>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</si>
  <si>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</si>
  <si>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</si>
  <si>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</si>
  <si>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</si>
  <si>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</si>
  <si>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</si>
  <si>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</si>
  <si>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</si>
  <si>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</si>
  <si>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</si>
  <si>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</si>
  <si>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</si>
  <si>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</si>
  <si>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</si>
  <si>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</si>
  <si>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</si>
  <si>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</si>
  <si>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</si>
  <si>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</si>
  <si>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</si>
  <si>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</si>
  <si>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</si>
  <si>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</si>
  <si>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</si>
  <si>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</si>
  <si>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</si>
  <si>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</si>
  <si>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</si>
  <si>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</si>
  <si>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</si>
  <si>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</si>
  <si>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</si>
  <si>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</si>
  <si>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</si>
  <si>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</si>
  <si>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</si>
  <si>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</si>
  <si>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</si>
  <si>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</si>
  <si>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</si>
  <si>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</si>
  <si>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</si>
  <si>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</si>
  <si>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</si>
  <si>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</si>
  <si>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</si>
  <si>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</si>
  <si>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</si>
  <si>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</si>
  <si>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</si>
  <si>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</si>
  <si>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</si>
  <si>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</si>
  <si>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</si>
  <si>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</si>
  <si>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</si>
  <si>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</si>
  <si>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</si>
  <si>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</si>
  <si>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</si>
  <si>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</si>
  <si>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</si>
  <si>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</si>
  <si>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</si>
  <si>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</si>
  <si>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</si>
  <si>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</si>
  <si>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</si>
  <si>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</si>
  <si>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</si>
  <si>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</si>
  <si>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</si>
  <si>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</si>
  <si>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</si>
  <si>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</si>
  <si>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</si>
  <si>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</si>
  <si>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</si>
  <si>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</si>
  <si>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</si>
  <si>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</si>
  <si>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</si>
  <si>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</si>
  <si>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</si>
  <si>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</si>
  <si>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</si>
  <si>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</si>
  <si>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</si>
  <si>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</si>
  <si>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</si>
  <si>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</si>
  <si>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</si>
  <si>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</si>
  <si>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</si>
  <si>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</si>
  <si>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</si>
  <si>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</si>
  <si>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</si>
  <si>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</si>
  <si>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</si>
  <si>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</si>
  <si>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</si>
  <si>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</si>
  <si>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</si>
  <si>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</si>
  <si>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</si>
  <si>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</si>
  <si>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</si>
  <si>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</si>
  <si>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</si>
  <si>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</si>
  <si>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</si>
  <si>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</si>
  <si>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</si>
  <si>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</si>
  <si>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</si>
  <si>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</si>
  <si>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</si>
  <si>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</si>
  <si>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</si>
  <si>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</si>
  <si>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</si>
  <si>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</si>
  <si>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</si>
  <si>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</si>
  <si>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</si>
  <si>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</si>
  <si>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</si>
  <si>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</si>
  <si>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</si>
  <si>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</si>
  <si>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</si>
  <si>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</si>
  <si>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</si>
  <si>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</si>
  <si>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</si>
  <si>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</si>
  <si>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</si>
  <si>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</si>
  <si>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</si>
  <si>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</si>
  <si>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</si>
  <si>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</si>
  <si>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</si>
  <si>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</si>
  <si>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</si>
  <si>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</si>
  <si>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</si>
  <si>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</si>
  <si>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</si>
  <si>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</si>
  <si>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</si>
  <si>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</si>
  <si>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</si>
  <si>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</si>
  <si>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</si>
  <si>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</si>
  <si>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</si>
  <si>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</si>
  <si>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</si>
  <si>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</si>
  <si>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</si>
  <si>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</si>
  <si>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</si>
  <si>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</si>
  <si>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</si>
  <si>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</si>
  <si>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</si>
  <si>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</si>
  <si>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</si>
  <si>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</si>
  <si>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</si>
  <si>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</si>
  <si>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</si>
  <si>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</si>
  <si>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</si>
  <si>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</si>
  <si>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</si>
  <si>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</si>
  <si>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</si>
  <si>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</si>
  <si>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</si>
  <si>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</si>
  <si>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</si>
  <si>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</si>
  <si>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</si>
  <si>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</si>
  <si>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</si>
  <si>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</si>
  <si>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</si>
  <si>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</si>
  <si>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</si>
  <si>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</si>
  <si>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</si>
  <si>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</si>
  <si>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</si>
  <si>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</si>
  <si>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</si>
  <si>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</si>
  <si>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</si>
  <si>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</si>
  <si>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</si>
  <si>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</si>
  <si>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</si>
  <si>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</si>
  <si>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</si>
  <si>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</si>
  <si>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</si>
  <si>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</si>
  <si>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</si>
  <si>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</si>
  <si>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</si>
  <si>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</si>
  <si>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</si>
  <si>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</si>
  <si>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</si>
  <si>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</si>
  <si>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</si>
  <si>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</si>
  <si>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</si>
  <si>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</si>
  <si>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</si>
  <si>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</si>
  <si>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</si>
  <si>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</si>
  <si>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</si>
  <si>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</si>
  <si>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</si>
  <si>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</si>
  <si>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</si>
  <si>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</si>
  <si>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</si>
  <si>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</si>
  <si>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</si>
  <si>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</si>
  <si>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</si>
  <si>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</si>
  <si>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</si>
  <si>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</si>
  <si>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</si>
  <si>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</si>
  <si>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</si>
  <si>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</si>
  <si>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</si>
  <si>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</si>
  <si>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</si>
  <si>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</si>
  <si>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</si>
  <si>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</si>
  <si>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</si>
  <si>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</si>
  <si>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</si>
  <si>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</si>
  <si>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</si>
  <si>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</si>
  <si>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</si>
  <si>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</si>
  <si>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</si>
  <si>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</si>
  <si>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</si>
  <si>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</si>
  <si>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</si>
  <si>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</si>
  <si>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</si>
  <si>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</si>
  <si>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</si>
  <si>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</si>
  <si>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</si>
  <si>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</si>
  <si>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</si>
  <si>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</si>
  <si>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</si>
  <si>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</si>
  <si>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</si>
  <si>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</si>
  <si>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</si>
  <si>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</si>
  <si>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</si>
  <si>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</si>
  <si>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</si>
  <si>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</si>
  <si>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</si>
  <si>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</si>
  <si>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</si>
  <si>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</si>
  <si>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</si>
  <si>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</si>
  <si>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</si>
  <si>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</si>
  <si>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</si>
  <si>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</si>
  <si>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</si>
  <si>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</si>
  <si>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</si>
  <si>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</si>
  <si>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</si>
  <si>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</si>
  <si>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</si>
  <si>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</si>
  <si>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</si>
  <si>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</si>
  <si>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</si>
  <si>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</si>
  <si>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</si>
  <si>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</si>
  <si>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</si>
  <si>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</si>
  <si>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</si>
  <si>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</si>
  <si>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</si>
  <si>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</si>
  <si>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</si>
  <si>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</si>
  <si>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</si>
  <si>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</si>
  <si>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</si>
  <si>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</si>
  <si>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</si>
  <si>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</si>
  <si>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</si>
  <si>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</si>
  <si>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</si>
  <si>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</si>
  <si>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</si>
  <si>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</si>
  <si>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</si>
  <si>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</si>
  <si>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</si>
  <si>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</si>
  <si>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</si>
  <si>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</si>
  <si>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</si>
  <si>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</si>
  <si>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</si>
  <si>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</si>
  <si>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</si>
  <si>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</si>
  <si>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</si>
  <si>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</si>
  <si>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</si>
  <si>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</si>
  <si>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</si>
  <si>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</si>
  <si>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</si>
  <si>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</si>
  <si>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</si>
  <si>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</si>
  <si>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</si>
  <si>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</si>
  <si>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</si>
  <si>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</si>
  <si>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</si>
  <si>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</si>
  <si>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</si>
  <si>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</si>
  <si>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</si>
  <si>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</si>
  <si>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</si>
  <si>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</si>
  <si>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</si>
  <si>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</si>
  <si>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</si>
  <si>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</si>
  <si>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</si>
  <si>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</si>
  <si>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</si>
  <si>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</si>
  <si>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</si>
  <si>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</si>
  <si>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</si>
  <si>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</si>
  <si>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</si>
  <si>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</si>
  <si>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</si>
  <si>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</si>
  <si>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</si>
  <si>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</si>
  <si>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</si>
  <si>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</si>
  <si>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</si>
  <si>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</si>
  <si>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</si>
  <si>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</si>
  <si>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</si>
  <si>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</si>
  <si>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</si>
  <si>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</si>
  <si>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</si>
  <si>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</si>
  <si>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</si>
  <si>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</si>
  <si>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</si>
  <si>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</si>
  <si>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</si>
  <si>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</si>
  <si>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</si>
  <si>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</si>
  <si>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</si>
  <si>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</si>
  <si>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</si>
  <si>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</si>
  <si>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</si>
  <si>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</si>
  <si>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</si>
  <si>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</si>
  <si>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</si>
  <si>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</si>
  <si>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</si>
  <si>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</si>
  <si>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</si>
  <si>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</si>
  <si>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</si>
  <si>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</si>
  <si>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</si>
  <si>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</si>
  <si>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</si>
  <si>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</si>
  <si>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</si>
  <si>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</si>
  <si>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</si>
  <si>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</si>
  <si>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</si>
  <si>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</si>
  <si>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</si>
  <si>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</si>
  <si>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</si>
  <si>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</si>
  <si>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</si>
  <si>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</si>
  <si>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</si>
  <si>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</si>
  <si>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</si>
  <si>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</si>
  <si>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</si>
  <si>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</si>
  <si>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</si>
  <si>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</si>
  <si>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</si>
  <si>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</si>
  <si>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</si>
  <si>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</si>
  <si>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</si>
  <si>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</si>
  <si>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</si>
  <si>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</si>
  <si>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</si>
  <si>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</si>
  <si>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</si>
  <si>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</si>
  <si>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</si>
  <si>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</si>
  <si>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</si>
  <si>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</si>
  <si>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</si>
  <si>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</si>
  <si>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</si>
  <si>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</si>
  <si>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</si>
  <si>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</si>
  <si>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</si>
  <si>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</si>
  <si>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</si>
  <si>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</si>
  <si>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</si>
  <si>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</si>
  <si>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</si>
  <si>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</si>
  <si>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</si>
  <si>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</si>
  <si>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</si>
  <si>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</si>
  <si>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</si>
  <si>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</si>
  <si>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</si>
  <si>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</si>
  <si>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</si>
  <si>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</si>
  <si>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</si>
  <si>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</si>
  <si>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</si>
  <si>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</si>
  <si>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</si>
  <si>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</si>
  <si>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</si>
  <si>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</si>
  <si>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</si>
  <si>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</si>
  <si>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</si>
  <si>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</si>
  <si>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</si>
  <si>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</si>
  <si>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</si>
  <si>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</si>
  <si>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</si>
  <si>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</si>
  <si>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</si>
  <si>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</si>
  <si>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</si>
  <si>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</si>
  <si>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</si>
  <si>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</si>
  <si>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</si>
  <si>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</si>
  <si>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</si>
  <si>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</si>
  <si>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</si>
  <si>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</si>
  <si>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</si>
  <si>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</si>
  <si>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</si>
  <si>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</si>
  <si>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</si>
  <si>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</si>
  <si>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</si>
  <si>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</si>
  <si>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</si>
  <si>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</si>
  <si>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</si>
  <si>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</si>
  <si>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</si>
  <si>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</si>
  <si>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</si>
  <si>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</si>
  <si>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</si>
  <si>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</si>
  <si>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</si>
  <si>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</si>
  <si>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</si>
  <si>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</si>
  <si>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</si>
  <si>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</si>
  <si>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</si>
  <si>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</si>
  <si>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</si>
  <si>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</si>
  <si>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</si>
  <si>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</si>
  <si>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</si>
  <si>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</si>
  <si>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</si>
  <si>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</si>
  <si>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</si>
  <si>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</si>
  <si>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</si>
  <si>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</si>
  <si>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</si>
  <si>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</si>
  <si>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</si>
  <si>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</si>
  <si>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</si>
  <si>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</si>
  <si>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</si>
  <si>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</si>
  <si>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</si>
  <si>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</si>
  <si>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</si>
  <si>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</si>
  <si>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</si>
  <si>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</si>
  <si>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</si>
  <si>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</si>
  <si>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</si>
  <si>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</si>
  <si>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</si>
  <si>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</si>
  <si>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</si>
  <si>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</si>
  <si>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</si>
  <si>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</si>
  <si>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</si>
  <si>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</si>
  <si>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</si>
  <si>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</si>
  <si>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</si>
  <si>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</si>
  <si>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</si>
  <si>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</si>
  <si>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</si>
  <si>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</si>
  <si>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</si>
  <si>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</si>
  <si>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</si>
  <si>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</si>
  <si>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</si>
  <si>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</si>
  <si>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</si>
  <si>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</si>
  <si>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</si>
  <si>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</si>
  <si>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</si>
  <si>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</si>
  <si>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</si>
  <si>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</si>
  <si>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</si>
  <si>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</si>
  <si>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</si>
  <si>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</si>
  <si>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</si>
  <si>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</si>
  <si>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</si>
  <si>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</si>
  <si>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</si>
  <si>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</si>
  <si>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</si>
  <si>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</si>
  <si>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</si>
  <si>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</si>
  <si>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</si>
  <si>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</si>
  <si>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</si>
  <si>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</si>
  <si>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</si>
  <si>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</si>
  <si>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</si>
  <si>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</si>
  <si>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</si>
  <si>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</si>
  <si>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</si>
  <si>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</si>
  <si>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</si>
  <si>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</si>
  <si>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</si>
  <si>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</si>
  <si>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</si>
  <si>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</si>
  <si>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</si>
  <si>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</si>
  <si>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</si>
  <si>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</si>
  <si>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</si>
  <si>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</si>
  <si>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</si>
  <si>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</si>
  <si>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</si>
  <si>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</si>
  <si>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</si>
  <si>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</si>
  <si>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</si>
  <si>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</si>
  <si>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</si>
  <si>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</si>
  <si>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</si>
  <si>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</si>
  <si>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</si>
  <si>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</si>
  <si>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</si>
  <si>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</si>
  <si>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</si>
  <si>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</si>
  <si>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</si>
  <si>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</si>
  <si>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</si>
  <si>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</si>
  <si>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</si>
  <si>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</si>
  <si>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</si>
  <si>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</si>
  <si>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</si>
  <si>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</si>
  <si>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</si>
  <si>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</si>
  <si>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</si>
  <si>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</si>
  <si>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</si>
  <si>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</si>
  <si>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</si>
  <si>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</si>
  <si>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</si>
  <si>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</si>
  <si>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</si>
  <si>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</si>
  <si>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</si>
  <si>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</si>
  <si>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</si>
  <si>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</si>
  <si>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</si>
  <si>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</si>
  <si>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</si>
  <si>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</si>
  <si>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</si>
  <si>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</si>
  <si>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</si>
  <si>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</si>
  <si>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</si>
  <si>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</si>
  <si>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</si>
  <si>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</si>
  <si>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</si>
  <si>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</si>
  <si>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</si>
  <si>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</si>
  <si>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</si>
  <si>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</si>
  <si>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</si>
  <si>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</si>
  <si>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</si>
  <si>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</si>
  <si>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</si>
  <si>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</si>
  <si>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</si>
  <si>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</si>
  <si>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</si>
  <si>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</si>
  <si>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</si>
  <si>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</si>
  <si>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</si>
  <si>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</si>
  <si>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</si>
  <si>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</si>
  <si>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</si>
  <si>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</si>
  <si>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</si>
  <si>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</si>
  <si>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</si>
  <si>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</si>
  <si>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</si>
  <si>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</si>
  <si>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</si>
  <si>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</si>
  <si>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</si>
  <si>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</si>
  <si>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</si>
  <si>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</si>
  <si>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</si>
  <si>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</si>
  <si>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</si>
  <si>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</si>
  <si>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</si>
  <si>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</si>
  <si>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</si>
  <si>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</si>
  <si>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</si>
  <si>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</si>
  <si>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</si>
  <si>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</si>
  <si>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</si>
  <si>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</si>
  <si>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</si>
  <si>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</si>
  <si>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</si>
  <si>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</si>
  <si>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</si>
  <si>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</si>
  <si>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</si>
  <si>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</si>
  <si>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</si>
  <si>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</si>
  <si>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</si>
  <si>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</si>
  <si>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</si>
  <si>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</si>
  <si>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</si>
  <si>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</si>
  <si>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</si>
  <si>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</si>
  <si>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</si>
  <si>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</si>
  <si>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</si>
  <si>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</si>
  <si>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</si>
  <si>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</si>
  <si>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</si>
  <si>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</si>
  <si>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</si>
  <si>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</si>
  <si>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</si>
  <si>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</si>
  <si>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</si>
  <si>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</si>
  <si>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</si>
  <si>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</si>
  <si>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</si>
  <si>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</si>
  <si>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</si>
  <si>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</si>
  <si>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</si>
  <si>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</si>
  <si>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</si>
  <si>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</si>
  <si>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</si>
  <si>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</si>
  <si>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</si>
  <si>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</si>
  <si>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</si>
  <si>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</si>
  <si>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</si>
  <si>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</si>
  <si>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</si>
  <si>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</si>
  <si>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</si>
  <si>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</si>
  <si>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</si>
  <si>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</si>
  <si>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</si>
  <si>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</si>
  <si>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</si>
  <si>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</si>
  <si>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</si>
  <si>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</si>
  <si>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</si>
  <si>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</si>
  <si>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</si>
  <si>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</si>
  <si>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</si>
  <si>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</si>
  <si>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</si>
  <si>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</si>
  <si>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</si>
  <si>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</si>
  <si>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</si>
  <si>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</si>
  <si>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</si>
  <si>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</si>
  <si>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</si>
  <si>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</si>
  <si>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</si>
  <si>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</si>
  <si>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</si>
  <si>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</si>
  <si>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</si>
  <si>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</si>
  <si>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</si>
  <si>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</si>
  <si>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</si>
  <si>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</si>
  <si>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</si>
  <si>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</si>
  <si>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</si>
  <si>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</si>
  <si>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</si>
  <si>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</si>
  <si>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</si>
  <si>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</si>
  <si>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</si>
  <si>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</si>
  <si>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</si>
  <si>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</si>
  <si>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</si>
  <si>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</si>
  <si>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</si>
  <si>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</si>
  <si>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</si>
  <si>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</si>
  <si>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</si>
  <si>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</si>
  <si>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</si>
  <si>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</si>
  <si>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</si>
  <si>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</si>
  <si>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</si>
  <si>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</si>
  <si>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</si>
  <si>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</si>
  <si>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</si>
  <si>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</si>
  <si>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</si>
  <si>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</si>
  <si>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</si>
  <si>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</si>
  <si>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</si>
  <si>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</si>
  <si>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</si>
  <si>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</si>
  <si>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</si>
  <si>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</si>
  <si>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</si>
  <si>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</si>
  <si>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</si>
  <si>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</si>
  <si>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</si>
  <si>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</si>
  <si>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</si>
  <si>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</si>
  <si>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</si>
  <si>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</si>
  <si>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</si>
  <si>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</si>
  <si>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</si>
  <si>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</si>
  <si>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</si>
  <si>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</si>
  <si>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</si>
  <si>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</si>
  <si>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</si>
  <si>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</si>
  <si>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</si>
  <si>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</si>
  <si>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</si>
  <si>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</si>
  <si>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</si>
  <si>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</si>
  <si>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</si>
  <si>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</si>
  <si>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</si>
  <si>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</si>
  <si>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</si>
  <si>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</si>
  <si>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</si>
  <si>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</si>
  <si>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</si>
  <si>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</si>
  <si>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</si>
  <si>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</si>
  <si>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</si>
  <si>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</si>
  <si>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</si>
  <si>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</si>
  <si>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</si>
  <si>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</si>
  <si>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</si>
  <si>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</si>
  <si>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</si>
  <si>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</si>
  <si>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</si>
  <si>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</si>
  <si>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</si>
  <si>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</si>
  <si>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</si>
  <si>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</si>
  <si>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</si>
  <si>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</si>
  <si>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</si>
  <si>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</si>
  <si>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</si>
  <si>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</si>
  <si>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</si>
  <si>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</si>
  <si>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</si>
  <si>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</si>
  <si>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</si>
  <si>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</si>
  <si>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</si>
  <si>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</si>
  <si>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</si>
  <si>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</si>
  <si>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</si>
  <si>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</si>
  <si>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</si>
  <si>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</si>
  <si>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</si>
  <si>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</si>
  <si>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</si>
  <si>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</si>
  <si>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</si>
  <si>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</si>
  <si>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</si>
  <si>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</si>
  <si>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</si>
  <si>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</si>
  <si>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</si>
  <si>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</si>
  <si>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</si>
  <si>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</si>
  <si>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</si>
  <si>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</si>
  <si>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</si>
  <si>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</si>
  <si>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</si>
  <si>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</si>
  <si>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</si>
  <si>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</si>
  <si>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</si>
  <si>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</si>
  <si>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</si>
  <si>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</si>
  <si>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</si>
  <si>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</si>
  <si>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</si>
  <si>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</si>
  <si>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</si>
  <si>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</si>
  <si>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</si>
  <si>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</si>
  <si>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</si>
  <si>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</si>
  <si>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</si>
  <si>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</si>
  <si>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</si>
  <si>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</si>
  <si>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</si>
  <si>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</si>
  <si>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</si>
  <si>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</si>
  <si>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</si>
  <si>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</si>
  <si>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</si>
  <si>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</si>
  <si>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</si>
  <si>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</si>
  <si>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</si>
  <si>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</si>
  <si>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</si>
  <si>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</si>
  <si>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</si>
  <si>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</si>
  <si>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</si>
  <si>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</si>
  <si>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</si>
  <si>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</si>
  <si>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</si>
  <si>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</si>
  <si>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</si>
  <si>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</si>
  <si>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</si>
  <si>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</si>
  <si>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</si>
  <si>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</si>
  <si>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</si>
  <si>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</si>
  <si>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</si>
  <si>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</si>
  <si>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</si>
  <si>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</si>
  <si>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</si>
  <si>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</si>
  <si>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</si>
  <si>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</si>
  <si>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</si>
  <si>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</si>
  <si>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</si>
  <si>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</si>
  <si>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</si>
  <si>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</si>
  <si>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</si>
  <si>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</si>
  <si>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</si>
  <si>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</si>
  <si>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</si>
  <si>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</si>
  <si>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</si>
  <si>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</si>
  <si>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</si>
  <si>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</si>
  <si>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</si>
  <si>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</si>
  <si>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</si>
  <si>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</si>
  <si>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</si>
  <si>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</si>
  <si>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</si>
  <si>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</si>
  <si>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</si>
  <si>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</si>
  <si>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</si>
  <si>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</si>
  <si>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</si>
  <si>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</si>
  <si>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</si>
  <si>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</si>
  <si>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</si>
  <si>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</si>
  <si>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</si>
  <si>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</si>
  <si>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</si>
  <si>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</si>
  <si>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</si>
  <si>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</si>
  <si>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</si>
  <si>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</si>
  <si>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</si>
  <si>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</si>
  <si>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</si>
  <si>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</si>
  <si>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</si>
  <si>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</si>
  <si>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</si>
  <si>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</si>
  <si>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</si>
  <si>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</si>
  <si>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</si>
  <si>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</si>
  <si>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</si>
  <si>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</si>
  <si>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</si>
  <si>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</si>
  <si>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</si>
  <si>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</si>
  <si>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</si>
  <si>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</si>
  <si>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</si>
  <si>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</si>
  <si>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</si>
  <si>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</si>
  <si>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</si>
  <si>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</si>
  <si>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</si>
  <si>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</si>
  <si>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</si>
  <si>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</si>
  <si>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</si>
  <si>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</si>
  <si>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</si>
  <si>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</si>
  <si>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</si>
  <si>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</si>
  <si>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</si>
  <si>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</si>
  <si>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</si>
  <si>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</si>
  <si>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</si>
  <si>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</si>
  <si>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</si>
  <si>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</si>
  <si>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</si>
  <si>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</si>
  <si>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</si>
  <si>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</si>
  <si>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</si>
  <si>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</si>
  <si>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</si>
  <si>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</si>
  <si>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</si>
  <si>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</si>
  <si>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</si>
  <si>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</si>
  <si>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</si>
  <si>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</si>
  <si>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</si>
  <si>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</si>
  <si>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</si>
  <si>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</si>
  <si>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</si>
  <si>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</si>
  <si>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</si>
  <si>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</si>
  <si>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</si>
  <si>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</si>
  <si>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</si>
  <si>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</si>
  <si>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</si>
  <si>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</si>
  <si>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</si>
  <si>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</si>
  <si>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</si>
  <si>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</si>
  <si>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</si>
  <si>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</si>
  <si>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</si>
  <si>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</si>
  <si>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</si>
  <si>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</si>
  <si>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</si>
  <si>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</si>
  <si>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</si>
  <si>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</si>
  <si>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</si>
  <si>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</si>
  <si>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</si>
  <si>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</si>
  <si>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</si>
  <si>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</si>
  <si>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</si>
  <si>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</si>
  <si>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</si>
  <si>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</si>
  <si>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</si>
  <si>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</si>
  <si>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</si>
  <si>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</si>
  <si>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</si>
  <si>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</si>
  <si>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</si>
  <si>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</si>
  <si>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</si>
  <si>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</si>
  <si>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</si>
  <si>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</si>
  <si>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</si>
  <si>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</si>
  <si>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</si>
  <si>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</si>
  <si>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</si>
  <si>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</si>
  <si>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</si>
  <si>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</si>
  <si>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</si>
  <si>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</si>
  <si>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</si>
  <si>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</si>
  <si>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</si>
  <si>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</si>
  <si>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</si>
  <si>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</si>
  <si>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</si>
  <si>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</si>
  <si>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</si>
  <si>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</si>
  <si>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</si>
  <si>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</si>
  <si>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</si>
  <si>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</si>
  <si>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</si>
  <si>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</si>
  <si>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</si>
  <si>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</si>
  <si>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</si>
  <si>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</si>
  <si>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</si>
  <si>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</si>
  <si>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</si>
  <si>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</si>
  <si>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</si>
  <si>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</si>
  <si>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</si>
  <si>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</si>
  <si>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</si>
  <si>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</si>
  <si>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</si>
  <si>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</si>
  <si>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</si>
  <si>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</si>
  <si>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</si>
  <si>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</si>
  <si>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</si>
  <si>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</si>
  <si>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</si>
  <si>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</si>
  <si>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</si>
  <si>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</si>
  <si>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</si>
  <si>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</si>
  <si>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</si>
  <si>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</si>
  <si>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</si>
  <si>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</si>
  <si>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</si>
  <si>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</si>
  <si>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</si>
  <si>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</si>
  <si>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</si>
  <si>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</si>
  <si>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</si>
  <si>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</si>
  <si>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</si>
  <si>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</si>
  <si>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</si>
  <si>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</si>
  <si>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</si>
  <si>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</si>
  <si>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</si>
  <si>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</si>
  <si>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</si>
  <si>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</si>
  <si>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</si>
  <si>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</si>
  <si>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</si>
  <si>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</si>
  <si>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</si>
  <si>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</si>
  <si>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</si>
  <si>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</si>
  <si>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</si>
  <si>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</si>
  <si>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</si>
  <si>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</si>
  <si>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</si>
  <si>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</si>
  <si>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</si>
  <si>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</si>
  <si>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</si>
  <si>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</si>
  <si>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</si>
  <si>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</si>
  <si>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</si>
  <si>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</si>
  <si>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</si>
  <si>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</si>
  <si>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</si>
  <si>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</si>
  <si>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</si>
  <si>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</si>
  <si>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</si>
  <si>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</si>
  <si>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</si>
  <si>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</si>
  <si>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</si>
  <si>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</si>
  <si>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</si>
  <si>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</si>
  <si>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</si>
  <si>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</si>
  <si>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</si>
  <si>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</si>
  <si>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</si>
  <si>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</si>
  <si>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</si>
  <si>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</si>
  <si>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</si>
  <si>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</si>
  <si>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</si>
  <si>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</si>
  <si>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</si>
  <si>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</si>
  <si>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</si>
  <si>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</si>
  <si>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</si>
  <si>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</si>
  <si>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</si>
  <si>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</si>
  <si>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</si>
  <si>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</si>
  <si>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</si>
  <si>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</si>
  <si>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</si>
  <si>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</si>
  <si>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</si>
  <si>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</si>
  <si>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</si>
  <si>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</si>
  <si>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</si>
  <si>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</si>
  <si>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</si>
  <si>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</si>
  <si>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</si>
  <si>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</si>
  <si>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</si>
  <si>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</si>
  <si>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</si>
  <si>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</si>
  <si>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</si>
  <si>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</si>
  <si>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</si>
  <si>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</si>
  <si>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</si>
  <si>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</si>
  <si>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</si>
  <si>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</si>
  <si>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</si>
  <si>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</si>
  <si>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</si>
  <si>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</si>
  <si>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</si>
  <si>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</si>
  <si>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</si>
  <si>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</si>
  <si>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</si>
  <si>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</si>
  <si>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</si>
  <si>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</si>
  <si>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</si>
  <si>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</si>
  <si>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</si>
  <si>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</si>
  <si>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</si>
  <si>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</si>
  <si>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</si>
  <si>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</si>
  <si>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</si>
  <si>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</si>
  <si>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</si>
  <si>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</si>
  <si>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</si>
  <si>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</si>
  <si>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</si>
  <si>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</si>
  <si>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</si>
  <si>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</si>
  <si>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</si>
  <si>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</si>
  <si>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</si>
  <si>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</si>
  <si>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</si>
  <si>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</si>
  <si>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</si>
  <si>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</si>
  <si>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</si>
  <si>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</si>
  <si>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</si>
  <si>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</si>
  <si>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</si>
  <si>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</si>
  <si>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</si>
  <si>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</si>
  <si>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</si>
  <si>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</si>
  <si>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</si>
  <si>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</si>
  <si>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</si>
  <si>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</si>
  <si>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</si>
  <si>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</si>
  <si>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</si>
  <si>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</si>
  <si>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</si>
  <si>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</si>
  <si>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</si>
  <si>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</si>
  <si>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</si>
  <si>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</si>
  <si>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</si>
  <si>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</si>
  <si>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</si>
  <si>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</si>
  <si>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</si>
  <si>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</si>
  <si>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</si>
  <si>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</si>
  <si>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</si>
  <si>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</si>
  <si>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</si>
  <si>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</si>
  <si>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</si>
  <si>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</si>
  <si>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</si>
  <si>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</si>
  <si>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</si>
  <si>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</si>
  <si>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</si>
  <si>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</si>
  <si>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</si>
  <si>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</si>
  <si>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</si>
  <si>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</si>
  <si>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</si>
  <si>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</si>
  <si>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</si>
  <si>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</si>
  <si>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</si>
  <si>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</si>
  <si>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</si>
  <si>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</si>
  <si>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</si>
  <si>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</si>
  <si>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</si>
  <si>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</si>
  <si>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</si>
  <si>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</si>
  <si>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</si>
  <si>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</si>
  <si>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</si>
  <si>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</si>
  <si>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</si>
  <si>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</si>
  <si>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</si>
  <si>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</si>
  <si>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</si>
  <si>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</si>
  <si>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</si>
  <si>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</si>
  <si>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</si>
  <si>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</si>
  <si>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</si>
  <si>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</si>
  <si>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</si>
  <si>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</si>
  <si>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</si>
  <si>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</si>
  <si>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</si>
  <si>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</si>
  <si>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</si>
  <si>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</si>
  <si>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</si>
  <si>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</si>
  <si>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</si>
  <si>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</si>
  <si>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</si>
  <si>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</si>
  <si>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</si>
  <si>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</si>
  <si>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</si>
  <si>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</si>
  <si>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</si>
  <si>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</si>
  <si>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</si>
  <si>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</si>
  <si>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</si>
  <si>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</si>
  <si>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</si>
  <si>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</si>
  <si>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</si>
  <si>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</si>
  <si>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</si>
  <si>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</si>
  <si>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</si>
  <si>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</si>
  <si>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</si>
  <si>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</si>
  <si>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</si>
  <si>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</si>
  <si>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</si>
  <si>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</si>
  <si>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</si>
  <si>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</si>
  <si>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</si>
  <si>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</si>
  <si>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</si>
  <si>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</si>
  <si>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</si>
  <si>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</si>
  <si>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</si>
  <si>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</si>
  <si>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</si>
  <si>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</si>
  <si>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</si>
  <si>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</si>
  <si>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</si>
  <si>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</si>
  <si>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</si>
  <si>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</si>
  <si>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</si>
  <si>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</si>
  <si>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</si>
  <si>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</si>
  <si>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</si>
  <si>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</si>
  <si>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</si>
  <si>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</si>
  <si>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</si>
  <si>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</si>
  <si>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</si>
  <si>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</si>
  <si>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</si>
  <si>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</si>
  <si>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</si>
  <si>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</si>
  <si>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</si>
  <si>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</si>
  <si>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</si>
  <si>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</si>
  <si>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</si>
  <si>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</si>
  <si>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</si>
  <si>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</si>
  <si>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</si>
  <si>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</si>
  <si>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</si>
  <si>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</si>
  <si>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</si>
  <si>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</si>
  <si>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</si>
  <si>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</si>
  <si>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</si>
  <si>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</si>
  <si>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</si>
  <si>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</si>
  <si>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</si>
  <si>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</si>
  <si>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</si>
  <si>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</si>
  <si>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</si>
  <si>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</si>
  <si>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</si>
  <si>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</si>
  <si>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</si>
  <si>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</si>
  <si>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</si>
  <si>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</si>
  <si>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</si>
  <si>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</si>
  <si>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</si>
  <si>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</si>
  <si>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</si>
  <si>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</si>
  <si>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</si>
  <si>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</si>
  <si>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</si>
  <si>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</si>
  <si>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</si>
  <si>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</si>
  <si>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</si>
  <si>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</si>
  <si>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</si>
  <si>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</si>
  <si>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</si>
  <si>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</si>
  <si>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</si>
  <si>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</si>
  <si>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</si>
  <si>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</si>
  <si>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</si>
  <si>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</si>
  <si>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</si>
  <si>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</si>
  <si>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</si>
  <si>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</si>
  <si>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</si>
  <si>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</si>
  <si>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</si>
  <si>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</si>
  <si>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</si>
  <si>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</si>
  <si>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</si>
  <si>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</si>
  <si>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</si>
  <si>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</si>
  <si>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</si>
  <si>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</si>
  <si>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</si>
  <si>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</si>
  <si>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</si>
  <si>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</si>
  <si>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</si>
  <si>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</si>
  <si>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</si>
  <si>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</si>
  <si>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</si>
  <si>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</si>
  <si>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</si>
  <si>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</si>
  <si>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</si>
  <si>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</si>
  <si>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</si>
  <si>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</si>
  <si>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</si>
  <si>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</si>
  <si>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</si>
  <si>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</si>
  <si>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</si>
  <si>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</si>
  <si>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</si>
  <si>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</si>
  <si>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</si>
  <si>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</si>
  <si>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</si>
  <si>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</si>
  <si>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</si>
  <si>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</si>
  <si>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</si>
  <si>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</si>
  <si>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</si>
  <si>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</si>
  <si>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</si>
  <si>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</si>
  <si>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</si>
  <si>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</si>
  <si>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</si>
  <si>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</si>
  <si>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</si>
  <si>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</si>
  <si>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</si>
  <si>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</si>
  <si>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</si>
  <si>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</si>
  <si>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</si>
  <si>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</si>
  <si>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</si>
  <si>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</si>
  <si>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</si>
  <si>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</si>
  <si>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</si>
  <si>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</si>
  <si>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</si>
  <si>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</si>
  <si>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</si>
  <si>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</si>
  <si>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</si>
  <si>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</si>
  <si>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</si>
  <si>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</si>
  <si>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</si>
  <si>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</si>
  <si>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</si>
  <si>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</si>
  <si>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</si>
  <si>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</si>
  <si>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</si>
  <si>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</si>
  <si>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</si>
  <si>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</si>
  <si>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</si>
  <si>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</si>
  <si>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</si>
  <si>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</si>
  <si>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</si>
  <si>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</si>
  <si>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</si>
  <si>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</si>
  <si>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</si>
  <si>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</si>
  <si>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</si>
  <si>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</si>
  <si>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</si>
  <si>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</si>
  <si>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</si>
  <si>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</si>
  <si>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</si>
  <si>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</si>
  <si>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</si>
  <si>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</si>
  <si>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</si>
  <si>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</si>
  <si>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</si>
  <si>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</si>
  <si>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</si>
  <si>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</si>
  <si>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</si>
  <si>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</si>
  <si>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</si>
  <si>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</si>
  <si>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</si>
  <si>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</si>
  <si>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</si>
  <si>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</si>
  <si>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</si>
  <si>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</si>
  <si>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</si>
  <si>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</si>
  <si>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</si>
  <si>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</si>
  <si>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</si>
  <si>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</si>
  <si>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</si>
  <si>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</si>
  <si>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</si>
  <si>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</si>
  <si>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</si>
  <si>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</si>
  <si>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</si>
  <si>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</si>
  <si>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</si>
  <si>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</si>
  <si>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</si>
  <si>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</si>
  <si>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</si>
  <si>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</si>
  <si>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</si>
  <si>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</si>
  <si>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</si>
  <si>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</si>
  <si>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</si>
  <si>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</si>
  <si>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</si>
  <si>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</si>
  <si>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</si>
  <si>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</si>
  <si>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</si>
  <si>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</si>
  <si>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</si>
  <si>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</si>
  <si>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</si>
  <si>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</si>
  <si>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</si>
  <si>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</si>
  <si>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</si>
  <si>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</si>
  <si>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</si>
  <si>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</si>
  <si>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</si>
  <si>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</si>
  <si>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</si>
  <si>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</si>
  <si>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</si>
  <si>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</si>
  <si>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</si>
  <si>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</si>
  <si>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</si>
  <si>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</si>
  <si>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</si>
  <si>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</si>
  <si>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</si>
  <si>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</si>
  <si>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</si>
  <si>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</si>
  <si>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</si>
  <si>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</si>
  <si>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</si>
  <si>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</si>
  <si>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</si>
  <si>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</si>
  <si>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</si>
  <si>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</si>
  <si>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</si>
  <si>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</si>
  <si>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</si>
  <si>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</si>
  <si>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</si>
  <si>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</si>
  <si>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</si>
  <si>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</si>
  <si>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</si>
  <si>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</si>
  <si>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</si>
  <si>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</si>
  <si>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</si>
  <si>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</si>
  <si>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</si>
  <si>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</si>
  <si>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</si>
  <si>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</si>
  <si>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</si>
  <si>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</si>
  <si>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</si>
  <si>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</si>
  <si>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</si>
  <si>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</si>
  <si>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</si>
  <si>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</si>
  <si>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</si>
  <si>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</si>
  <si>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</si>
  <si>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</si>
  <si>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</si>
  <si>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</si>
  <si>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</si>
  <si>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</si>
  <si>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</si>
  <si>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</si>
  <si>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</si>
  <si>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</si>
  <si>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</si>
  <si>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</si>
  <si>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</si>
  <si>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</si>
  <si>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</si>
  <si>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</si>
  <si>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</si>
  <si>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</si>
  <si>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</si>
  <si>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</si>
  <si>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</si>
  <si>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</si>
  <si>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</si>
  <si>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</si>
  <si>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</si>
  <si>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</si>
  <si>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</si>
  <si>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</si>
  <si>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</si>
  <si>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</si>
  <si>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</si>
  <si>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</si>
  <si>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</si>
  <si>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</si>
  <si>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</si>
  <si>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</si>
  <si>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</si>
  <si>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</si>
  <si>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</si>
  <si>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</si>
  <si>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</si>
  <si>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</si>
  <si>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</si>
  <si>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</si>
  <si>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</si>
  <si>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</si>
  <si>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</si>
  <si>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</si>
  <si>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</si>
  <si>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</si>
  <si>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</si>
  <si>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</si>
  <si>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</si>
  <si>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</si>
  <si>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</si>
  <si>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</si>
  <si>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</si>
  <si>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</si>
  <si>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</si>
  <si>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</si>
  <si>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</si>
  <si>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</si>
  <si>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</si>
  <si>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</si>
  <si>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</si>
  <si>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</si>
  <si>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</si>
  <si>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</si>
  <si>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</si>
  <si>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</si>
  <si>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</si>
  <si>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</si>
  <si>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</si>
  <si>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</si>
  <si>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</si>
  <si>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</si>
  <si>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</si>
  <si>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</si>
  <si>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</si>
  <si>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</si>
  <si>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</si>
  <si>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</si>
  <si>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</si>
  <si>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</si>
  <si>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</si>
  <si>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</si>
  <si>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</si>
  <si>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</si>
  <si>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</si>
  <si>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</si>
  <si>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</si>
  <si>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</si>
  <si>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</si>
  <si>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</si>
  <si>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</si>
  <si>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</si>
  <si>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</si>
  <si>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</si>
  <si>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</si>
  <si>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</si>
  <si>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</si>
  <si>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</si>
  <si>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</si>
  <si>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</si>
  <si>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</si>
  <si>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</si>
  <si>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</si>
  <si>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</si>
  <si>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</si>
  <si>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</si>
  <si>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</si>
  <si>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</si>
  <si>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</si>
  <si>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</si>
  <si>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</si>
  <si>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</si>
  <si>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</si>
  <si>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</si>
  <si>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</si>
  <si>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</si>
  <si>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</si>
  <si>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</si>
  <si>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</si>
  <si>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</si>
  <si>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</si>
  <si>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</si>
  <si>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</si>
  <si>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</si>
  <si>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</si>
  <si>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</si>
  <si>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</si>
  <si>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</si>
  <si>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</si>
  <si>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</si>
  <si>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</si>
  <si>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</si>
  <si>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</si>
  <si>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</si>
  <si>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</si>
  <si>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</si>
  <si>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</si>
  <si>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</si>
  <si>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</si>
  <si>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</si>
  <si>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</si>
  <si>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</si>
  <si>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</si>
  <si>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</si>
  <si>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</si>
  <si>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</si>
  <si>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</si>
  <si>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</si>
  <si>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</si>
  <si>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</si>
  <si>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</si>
  <si>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</si>
  <si>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</si>
  <si>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</si>
  <si>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</si>
  <si>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</si>
  <si>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</si>
  <si>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</si>
  <si>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</si>
  <si>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</si>
  <si>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</si>
  <si>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</si>
  <si>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</si>
  <si>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</si>
  <si>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</si>
  <si>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</si>
  <si>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</si>
  <si>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</si>
  <si>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</si>
  <si>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</si>
  <si>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</si>
  <si>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</si>
  <si>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</si>
  <si>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</si>
  <si>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</si>
  <si>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</si>
  <si>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</si>
  <si>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</si>
  <si>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</si>
  <si>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</si>
  <si>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</si>
  <si>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</si>
  <si>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</si>
  <si>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</si>
  <si>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</si>
  <si>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</si>
  <si>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</si>
  <si>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</si>
  <si>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</si>
  <si>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</si>
  <si>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</si>
  <si>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</si>
  <si>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</si>
  <si>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</si>
  <si>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</si>
  <si>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</si>
  <si>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</si>
  <si>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</si>
  <si>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</si>
  <si>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</si>
  <si>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</si>
  <si>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</si>
  <si>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</si>
  <si>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</si>
  <si>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</si>
  <si>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</si>
  <si>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</si>
  <si>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</si>
  <si>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</si>
  <si>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</si>
  <si>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</si>
  <si>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</si>
  <si>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</si>
  <si>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</si>
  <si>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</si>
  <si>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</si>
  <si>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</si>
  <si>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</si>
  <si>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</si>
  <si>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</si>
  <si>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</si>
  <si>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</si>
  <si>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</si>
  <si>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</si>
  <si>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</si>
  <si>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</si>
  <si>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</si>
  <si>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</si>
  <si>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</si>
  <si>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</si>
  <si>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</si>
  <si>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</si>
  <si>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</si>
  <si>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</si>
  <si>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</si>
  <si>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</si>
  <si>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</si>
  <si>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</si>
  <si>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</si>
  <si>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</si>
  <si>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</si>
  <si>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</si>
  <si>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</si>
  <si>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</si>
  <si>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</si>
  <si>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</si>
  <si>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</si>
  <si>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</si>
  <si>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</si>
  <si>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</si>
  <si>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</si>
  <si>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</si>
  <si>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</si>
  <si>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</si>
  <si>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</si>
  <si>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</si>
  <si>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</si>
  <si>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</si>
  <si>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</si>
  <si>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</si>
  <si>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</si>
  <si>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</si>
  <si>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</si>
  <si>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</si>
  <si>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</si>
  <si>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</si>
  <si>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</si>
  <si>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</si>
  <si>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</si>
  <si>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</si>
  <si>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</si>
  <si>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</si>
  <si>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</si>
  <si>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</si>
  <si>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</si>
  <si>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</si>
  <si>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</si>
  <si>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</si>
  <si>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</si>
  <si>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</si>
  <si>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</si>
  <si>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</si>
  <si>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</si>
  <si>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</si>
  <si>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</si>
  <si>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</si>
  <si>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</si>
  <si>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</si>
  <si>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</si>
  <si>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</si>
  <si>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</si>
  <si>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</si>
  <si>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</si>
  <si>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</si>
  <si>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</si>
  <si>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</si>
  <si>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</si>
  <si>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</si>
  <si>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</si>
  <si>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</si>
  <si>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</si>
  <si>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</si>
  <si>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</si>
  <si>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</si>
  <si>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</si>
  <si>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</si>
  <si>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</si>
  <si>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</si>
  <si>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</si>
  <si>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</si>
  <si>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</si>
  <si>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</si>
  <si>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</si>
  <si>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</si>
  <si>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</si>
  <si>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</si>
  <si>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</si>
  <si>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</si>
  <si>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</si>
  <si>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</si>
  <si>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</si>
  <si>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</si>
  <si>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</si>
  <si>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</si>
  <si>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</si>
  <si>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</si>
  <si>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</si>
  <si>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</si>
  <si>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</si>
  <si>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</si>
  <si>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</si>
  <si>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</si>
  <si>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</si>
  <si>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</si>
  <si>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</si>
  <si>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</si>
  <si>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</si>
  <si>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</si>
  <si>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</si>
  <si>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</si>
  <si>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</si>
  <si>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</si>
  <si>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</si>
  <si>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</si>
  <si>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</si>
  <si>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</si>
  <si>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</si>
  <si>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</si>
  <si>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</si>
  <si>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</si>
  <si>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</si>
  <si>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</si>
  <si>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</si>
  <si>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</si>
  <si>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</si>
  <si>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</si>
  <si>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</si>
  <si>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</si>
  <si>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</si>
  <si>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</si>
  <si>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</si>
  <si>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</si>
  <si>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</si>
  <si>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</si>
  <si>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</si>
  <si>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</si>
  <si>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</si>
  <si>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</si>
  <si>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</si>
  <si>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</si>
  <si>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</si>
  <si>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</si>
  <si>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</si>
  <si>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</si>
  <si>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</si>
  <si>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</si>
  <si>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</si>
  <si>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</si>
  <si>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</si>
  <si>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</si>
  <si>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</si>
  <si>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</si>
  <si>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</si>
  <si>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</si>
  <si>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</si>
  <si>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</si>
  <si>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</si>
  <si>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</si>
  <si>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</si>
  <si>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</si>
  <si>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</si>
  <si>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</si>
  <si>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</si>
  <si>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</si>
  <si>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</si>
  <si>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</si>
  <si>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</si>
  <si>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</si>
  <si>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</si>
  <si>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</si>
  <si>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</si>
  <si>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</si>
  <si>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</si>
  <si>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</si>
  <si>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</si>
  <si>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</si>
  <si>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</si>
  <si>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</si>
  <si>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</si>
  <si>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</si>
  <si>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</si>
  <si>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</si>
  <si>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</si>
  <si>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</si>
  <si>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</si>
  <si>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</si>
  <si>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</si>
  <si>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</si>
  <si>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</si>
  <si>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</si>
  <si>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</si>
  <si>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</si>
  <si>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</si>
  <si>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</si>
  <si>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</si>
  <si>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</si>
  <si>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</si>
  <si>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</si>
  <si>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</si>
  <si>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</si>
  <si>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</si>
  <si>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</si>
  <si>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</si>
  <si>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</si>
  <si>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</si>
  <si>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</si>
  <si>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</si>
  <si>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</si>
  <si>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</si>
  <si>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</si>
  <si>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</si>
  <si>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</si>
  <si>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</si>
  <si>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</si>
  <si>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</si>
  <si>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</si>
  <si>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</si>
  <si>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</si>
  <si>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</si>
  <si>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</si>
  <si>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</si>
  <si>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</si>
  <si>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</si>
  <si>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</si>
  <si>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</si>
  <si>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</si>
  <si>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</si>
  <si>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</si>
  <si>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</si>
  <si>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</si>
  <si>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</si>
  <si>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</si>
  <si>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</si>
  <si>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</si>
  <si>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</si>
  <si>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</si>
  <si>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</si>
  <si>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</si>
  <si>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</si>
  <si>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</si>
  <si>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</si>
  <si>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</si>
  <si>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</si>
  <si>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</si>
  <si>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</si>
  <si>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</si>
  <si>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</si>
  <si>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</si>
  <si>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</si>
  <si>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</si>
  <si>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</si>
  <si>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</si>
  <si>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</si>
  <si>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</si>
  <si>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</si>
  <si>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</si>
  <si>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</si>
  <si>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</si>
  <si>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</si>
  <si>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</si>
  <si>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</si>
  <si>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</si>
  <si>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</si>
  <si>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</si>
  <si>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</si>
  <si>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</si>
  <si>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</si>
  <si>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</si>
  <si>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</si>
  <si>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</si>
  <si>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</si>
  <si>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</si>
  <si>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</si>
  <si>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</si>
  <si>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</si>
  <si>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</si>
  <si>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</si>
  <si>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</si>
  <si>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</si>
  <si>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</si>
  <si>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</si>
  <si>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</si>
  <si>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</si>
  <si>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</si>
  <si>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</si>
  <si>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</si>
  <si>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</si>
  <si>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</si>
  <si>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</si>
  <si>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</si>
  <si>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</si>
  <si>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</si>
  <si>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</si>
  <si>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</si>
  <si>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</si>
  <si>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</si>
  <si>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</si>
  <si>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</si>
  <si>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</si>
  <si>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</si>
  <si>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</si>
  <si>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</si>
  <si>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</si>
  <si>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</si>
  <si>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</si>
  <si>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</si>
  <si>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</si>
  <si>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</si>
  <si>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</si>
  <si>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</si>
  <si>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</si>
  <si>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</si>
  <si>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</si>
  <si>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</si>
  <si>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</si>
  <si>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</si>
  <si>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</si>
  <si>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</si>
  <si>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</si>
  <si>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</si>
  <si>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</si>
  <si>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</si>
  <si>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</si>
  <si>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</si>
  <si>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</si>
  <si>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</si>
  <si>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</si>
  <si>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</si>
  <si>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</si>
  <si>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</si>
  <si>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</si>
  <si>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</si>
  <si>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</si>
  <si>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</si>
  <si>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</si>
  <si>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</si>
  <si>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</si>
  <si>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</si>
  <si>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</si>
  <si>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</si>
  <si>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</si>
  <si>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</si>
  <si>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</si>
  <si>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</si>
  <si>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</si>
  <si>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</si>
  <si>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</si>
  <si>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</si>
  <si>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</si>
  <si>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</si>
  <si>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</si>
  <si>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</si>
  <si>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</si>
  <si>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</si>
  <si>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</si>
  <si>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</si>
  <si>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</si>
  <si>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</si>
  <si>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</si>
  <si>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</si>
  <si>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</si>
  <si>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</si>
  <si>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</si>
  <si>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</si>
  <si>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</si>
  <si>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</si>
  <si>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</si>
  <si>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</si>
  <si>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</si>
  <si>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</si>
  <si>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</si>
  <si>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</si>
  <si>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</si>
  <si>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</si>
  <si>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</si>
  <si>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</si>
  <si>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</si>
  <si>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</si>
  <si>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</si>
  <si>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</si>
  <si>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</si>
  <si>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</si>
  <si>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</si>
  <si>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</si>
  <si>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</si>
  <si>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</si>
  <si>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</si>
  <si>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</si>
  <si>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</si>
  <si>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</si>
  <si>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</si>
  <si>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</si>
  <si>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</si>
  <si>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</si>
  <si>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</si>
  <si>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</si>
  <si>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</si>
  <si>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</si>
  <si>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</si>
  <si>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</si>
  <si>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</si>
  <si>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</si>
  <si>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</si>
  <si>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</si>
  <si>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</si>
  <si>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</si>
  <si>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</si>
  <si>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</si>
  <si>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</si>
  <si>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</si>
  <si>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</si>
  <si>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</si>
  <si>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</si>
  <si>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</si>
  <si>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</si>
  <si>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</si>
  <si>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</si>
  <si>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</si>
  <si>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</si>
  <si>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</si>
  <si>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</si>
  <si>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</si>
  <si>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</si>
  <si>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</si>
  <si>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</si>
  <si>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</si>
  <si>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</si>
  <si>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</si>
  <si>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</si>
  <si>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</si>
  <si>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</si>
  <si>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</si>
  <si>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</si>
  <si>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</si>
  <si>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</si>
  <si>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</si>
  <si>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</si>
  <si>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</si>
  <si>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</si>
  <si>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</si>
  <si>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</si>
  <si>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</si>
  <si>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</si>
  <si>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</si>
  <si>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</si>
  <si>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</si>
  <si>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</si>
  <si>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</si>
  <si>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</si>
  <si>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</si>
  <si>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</si>
  <si>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</si>
  <si>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</si>
  <si>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</si>
  <si>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</si>
  <si>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</si>
  <si>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</si>
  <si>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</si>
  <si>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</si>
  <si>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</si>
  <si>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</si>
  <si>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</si>
  <si>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</si>
  <si>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</si>
  <si>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</si>
  <si>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</si>
  <si>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</si>
  <si>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</si>
  <si>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</si>
  <si>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</si>
  <si>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</si>
  <si>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</si>
  <si>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</si>
  <si>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</si>
  <si>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</si>
  <si>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</si>
  <si>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</si>
  <si>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</si>
  <si>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</si>
  <si>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</si>
  <si>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</si>
  <si>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</si>
  <si>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</si>
  <si>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</si>
  <si>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</si>
  <si>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</si>
  <si>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</si>
  <si>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</si>
  <si>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</si>
  <si>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</si>
  <si>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</si>
  <si>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</si>
  <si>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</si>
  <si>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</si>
  <si>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</si>
  <si>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</si>
  <si>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</si>
  <si>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</si>
  <si>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</si>
  <si>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</si>
  <si>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</si>
  <si>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</si>
  <si>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</si>
  <si>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</si>
  <si>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</si>
  <si>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</si>
  <si>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</si>
  <si>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</si>
  <si>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</si>
  <si>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</si>
  <si>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</si>
  <si>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</si>
  <si>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</si>
  <si>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</si>
  <si>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</si>
  <si>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</si>
  <si>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</si>
  <si>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</si>
  <si>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</si>
  <si>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</si>
  <si>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</si>
  <si>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</si>
  <si>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</si>
  <si>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</si>
  <si>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</si>
  <si>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</si>
  <si>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</si>
  <si>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</si>
  <si>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</si>
  <si>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</si>
  <si>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</si>
  <si>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</si>
  <si>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</si>
  <si>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</si>
  <si>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</si>
  <si>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</si>
  <si>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</si>
  <si>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</si>
  <si>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</si>
  <si>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</si>
  <si>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</si>
  <si>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</si>
  <si>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</si>
  <si>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</si>
  <si>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</si>
  <si>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</si>
  <si>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</si>
  <si>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</si>
  <si>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</si>
  <si>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</si>
  <si>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</si>
  <si>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</si>
  <si>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</si>
  <si>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</si>
  <si>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</si>
  <si>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</si>
  <si>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</si>
  <si>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</si>
  <si>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</si>
  <si>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</si>
  <si>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</si>
  <si>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</si>
  <si>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</si>
  <si>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</si>
  <si>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</si>
  <si>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</si>
  <si>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</si>
  <si>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</si>
  <si>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</si>
  <si>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</si>
  <si>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</si>
  <si>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</si>
  <si>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</si>
  <si>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</si>
  <si>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</si>
  <si>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</si>
  <si>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</si>
  <si>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</si>
  <si>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</si>
  <si>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</si>
  <si>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</si>
  <si>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</si>
  <si>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</si>
  <si>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</si>
  <si>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</si>
  <si>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</si>
  <si>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</si>
  <si>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</si>
  <si>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</si>
  <si>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</si>
  <si>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</si>
  <si>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</si>
  <si>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</si>
  <si>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</si>
  <si>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</si>
  <si>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</si>
  <si>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</si>
  <si>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</si>
  <si>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</si>
  <si>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</si>
  <si>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</si>
  <si>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</si>
  <si>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</si>
  <si>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</si>
  <si>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</si>
  <si>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</si>
  <si>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</si>
  <si>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</si>
  <si>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</si>
  <si>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</si>
  <si>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</si>
  <si>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</si>
  <si>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</si>
  <si>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</si>
  <si>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</si>
  <si>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</si>
  <si>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</si>
  <si>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</si>
  <si>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</si>
  <si>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</si>
  <si>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</si>
  <si>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</si>
  <si>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</si>
  <si>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</si>
  <si>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</si>
  <si>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</si>
  <si>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</si>
  <si>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</si>
  <si>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</si>
  <si>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</si>
  <si>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</si>
  <si>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</si>
  <si>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</si>
  <si>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</si>
  <si>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</si>
  <si>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</si>
  <si>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</si>
  <si>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</si>
  <si>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</si>
  <si>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</si>
  <si>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</si>
  <si>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</si>
  <si>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</si>
  <si>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</si>
  <si>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</si>
  <si>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</si>
  <si>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</si>
  <si>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</si>
  <si>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</si>
  <si>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</si>
  <si>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</si>
  <si>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</si>
  <si>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</si>
  <si>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</si>
  <si>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</si>
  <si>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</si>
  <si>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</si>
  <si>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</si>
  <si>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</si>
  <si>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</si>
  <si>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</si>
  <si>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</si>
  <si>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</si>
  <si>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</si>
  <si>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</si>
  <si>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</si>
  <si>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</si>
  <si>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</si>
  <si>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</si>
  <si>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</si>
  <si>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</si>
  <si>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</si>
  <si>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</si>
  <si>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</si>
  <si>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</si>
  <si>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</si>
  <si>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</si>
  <si>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</si>
  <si>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</si>
  <si>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</si>
  <si>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</si>
  <si>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</si>
  <si>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</si>
  <si>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</si>
  <si>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</si>
  <si>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</si>
  <si>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</si>
  <si>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</si>
  <si>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</si>
  <si>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</si>
  <si>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</si>
  <si>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</si>
  <si>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</si>
  <si>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</si>
  <si>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</si>
  <si>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</si>
  <si>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</si>
  <si>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</si>
  <si>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</si>
  <si>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</si>
  <si>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</si>
  <si>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</si>
  <si>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</si>
  <si>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</si>
  <si>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</si>
  <si>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</si>
  <si>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</si>
  <si>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</si>
  <si>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</si>
  <si>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</si>
  <si>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</si>
  <si>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</si>
  <si>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</si>
  <si>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</si>
  <si>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</si>
  <si>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</si>
  <si>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</si>
  <si>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</si>
  <si>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</si>
  <si>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</si>
  <si>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</si>
  <si>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</si>
  <si>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</si>
  <si>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</si>
  <si>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</si>
  <si>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</si>
  <si>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</si>
  <si>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</si>
  <si>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</si>
  <si>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</si>
  <si>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</si>
  <si>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</si>
  <si>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</si>
  <si>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</si>
  <si>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</si>
  <si>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</si>
  <si>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</si>
  <si>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</si>
  <si>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</si>
  <si>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</si>
  <si>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</si>
  <si>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</si>
  <si>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</si>
  <si>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</si>
  <si>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</si>
  <si>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</si>
  <si>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</si>
  <si>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</si>
  <si>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</si>
  <si>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</si>
  <si>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</si>
  <si>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</si>
  <si>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</si>
  <si>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</si>
  <si>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</si>
  <si>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</si>
  <si>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</si>
  <si>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</si>
  <si>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</si>
  <si>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</si>
  <si>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</si>
  <si>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</si>
  <si>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</si>
  <si>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</si>
  <si>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</si>
  <si>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</si>
  <si>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</si>
  <si>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</si>
  <si>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</si>
  <si>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</si>
  <si>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</si>
  <si>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</si>
  <si>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</si>
  <si>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</si>
  <si>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</si>
  <si>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</si>
  <si>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</si>
  <si>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</si>
  <si>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</si>
  <si>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</si>
  <si>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</si>
  <si>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</si>
  <si>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</si>
  <si>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</si>
  <si>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</si>
  <si>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</si>
  <si>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</si>
  <si>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</si>
  <si>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</si>
  <si>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</si>
  <si>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</si>
  <si>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</si>
  <si>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</si>
  <si>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</si>
  <si>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</si>
  <si>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</si>
  <si>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</si>
  <si>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</si>
  <si>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</si>
  <si>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</si>
  <si>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</si>
  <si>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</si>
  <si>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</si>
  <si>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</si>
  <si>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</si>
  <si>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</si>
  <si>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</si>
  <si>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</si>
  <si>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</si>
  <si>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</si>
  <si>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</si>
  <si>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</si>
  <si>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</si>
  <si>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</si>
  <si>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</si>
  <si>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</si>
  <si>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</si>
  <si>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</si>
  <si>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</si>
  <si>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</si>
  <si>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</si>
  <si>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</si>
  <si>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</si>
  <si>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</si>
  <si>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</si>
  <si>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</si>
  <si>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</si>
  <si>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</si>
  <si>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</si>
  <si>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</si>
  <si>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</si>
  <si>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</si>
  <si>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</si>
  <si>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</si>
  <si>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</si>
  <si>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</si>
  <si>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</si>
  <si>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</si>
  <si>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</si>
  <si>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</si>
  <si>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</si>
  <si>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</si>
  <si>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</si>
  <si>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</si>
  <si>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</si>
  <si>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</si>
  <si>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</si>
  <si>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</si>
  <si>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</si>
  <si>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</si>
  <si>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</si>
  <si>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</si>
  <si>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</si>
  <si>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</si>
  <si>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</si>
  <si>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</si>
  <si>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</si>
  <si>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</si>
  <si>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</si>
  <si>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</si>
  <si>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</si>
  <si>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</si>
  <si>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</si>
  <si>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</si>
  <si>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</si>
  <si>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</si>
  <si>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</si>
  <si>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</si>
  <si>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</si>
  <si>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</si>
  <si>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</si>
  <si>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</si>
  <si>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</si>
  <si>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</si>
  <si>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</si>
  <si>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</si>
  <si>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</si>
  <si>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</si>
  <si>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</si>
  <si>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</si>
  <si>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</si>
  <si>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</si>
  <si>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</si>
  <si>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</si>
  <si>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</si>
  <si>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</si>
  <si>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</si>
  <si>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</si>
  <si>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</si>
  <si>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</si>
  <si>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</si>
  <si>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</si>
  <si>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</si>
  <si>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</si>
  <si>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</si>
  <si>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</si>
  <si>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</si>
  <si>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</si>
  <si>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</si>
  <si>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</si>
  <si>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</si>
  <si>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</si>
  <si>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</si>
  <si>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</si>
  <si>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</si>
  <si>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</si>
  <si>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</si>
  <si>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</si>
  <si>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</si>
  <si>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</si>
  <si>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</si>
  <si>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</si>
  <si>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</si>
  <si>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</si>
  <si>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</si>
  <si>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</si>
  <si>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</si>
  <si>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</si>
  <si>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</si>
  <si>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</si>
  <si>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</si>
  <si>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</si>
  <si>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</si>
  <si>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</si>
  <si>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</si>
  <si>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</si>
  <si>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</si>
  <si>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</si>
  <si>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</si>
  <si>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</si>
  <si>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</si>
  <si>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</si>
  <si>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</si>
  <si>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</si>
  <si>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</si>
  <si>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</si>
  <si>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</si>
  <si>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</si>
  <si>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</si>
  <si>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</si>
  <si>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</si>
  <si>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</si>
  <si>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</si>
  <si>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</si>
  <si>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</si>
  <si>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</si>
  <si>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</si>
  <si>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</si>
  <si>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</si>
  <si>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</si>
  <si>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</si>
  <si>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</si>
  <si>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</si>
  <si>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</si>
  <si>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</si>
  <si>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</si>
  <si>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</si>
  <si>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</si>
  <si>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</si>
  <si>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</si>
  <si>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</si>
  <si>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</si>
  <si>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</si>
  <si>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</si>
  <si>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</si>
  <si>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</si>
  <si>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</si>
  <si>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</si>
  <si>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</si>
  <si>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</si>
  <si>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</si>
  <si>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</si>
  <si>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</si>
  <si>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</si>
  <si>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</si>
  <si>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</si>
  <si>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</si>
  <si>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</si>
  <si>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</si>
  <si>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</si>
  <si>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</si>
  <si>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</si>
  <si>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</si>
  <si>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</si>
  <si>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</si>
  <si>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</si>
  <si>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</si>
  <si>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</si>
  <si>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</si>
  <si>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</si>
  <si>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</si>
  <si>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</si>
  <si>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</si>
  <si>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</si>
  <si>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</si>
  <si>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</si>
  <si>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</si>
  <si>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</si>
  <si>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</si>
  <si>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</si>
  <si>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</si>
  <si>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</si>
  <si>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</si>
  <si>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</si>
  <si>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</si>
  <si>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</si>
  <si>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</si>
  <si>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</si>
  <si>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</si>
  <si>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</si>
  <si>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</si>
  <si>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</si>
  <si>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</si>
  <si>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</si>
  <si>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</si>
  <si>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</si>
  <si>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</si>
  <si>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</si>
  <si>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</si>
  <si>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</si>
  <si>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</si>
  <si>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</si>
  <si>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</si>
  <si>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</si>
  <si>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</si>
  <si>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</si>
  <si>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</si>
  <si>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</si>
  <si>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</si>
  <si>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</si>
  <si>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</si>
  <si>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</si>
  <si>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</si>
  <si>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</si>
  <si>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</si>
  <si>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</si>
  <si>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</si>
  <si>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</si>
  <si>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</si>
  <si>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</si>
  <si>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</si>
  <si>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</si>
  <si>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</si>
  <si>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</si>
  <si>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</si>
  <si>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</si>
  <si>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</si>
  <si>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</si>
  <si>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</si>
  <si>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</si>
  <si>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</si>
  <si>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</si>
  <si>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</si>
  <si>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</si>
  <si>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</si>
  <si>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</si>
  <si>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</si>
  <si>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</si>
  <si>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</si>
  <si>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</si>
  <si>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</si>
  <si>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</si>
  <si>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</si>
  <si>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</si>
  <si>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</si>
  <si>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</si>
  <si>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</si>
  <si>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</si>
  <si>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</si>
  <si>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</si>
  <si>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</si>
  <si>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</si>
  <si>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</si>
  <si>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</si>
  <si>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</si>
  <si>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</si>
  <si>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</si>
  <si>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</si>
  <si>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</si>
  <si>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</si>
  <si>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</si>
  <si>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</si>
  <si>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</si>
  <si>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</si>
  <si>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</si>
  <si>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</si>
  <si>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</si>
  <si>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</si>
  <si>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</si>
  <si>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</si>
  <si>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</si>
  <si>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</si>
  <si>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</si>
  <si>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</si>
  <si>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</si>
  <si>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</si>
  <si>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</si>
  <si>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</si>
  <si>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</si>
  <si>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</si>
  <si>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</si>
  <si>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</si>
  <si>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</si>
  <si>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</si>
  <si>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</si>
  <si>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</si>
  <si>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</si>
  <si>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</si>
  <si>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</si>
  <si>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</si>
  <si>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</si>
  <si>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</si>
  <si>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</si>
  <si>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</si>
  <si>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</si>
  <si>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</si>
  <si>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</si>
  <si>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</si>
  <si>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</si>
  <si>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</si>
  <si>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</si>
  <si>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</si>
  <si>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</si>
  <si>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</si>
  <si>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</si>
  <si>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</si>
  <si>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</si>
  <si>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</si>
  <si>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</si>
  <si>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</si>
  <si>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</si>
  <si>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</si>
  <si>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</si>
  <si>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</si>
  <si>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</si>
  <si>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</si>
  <si>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</si>
  <si>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</si>
  <si>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</si>
  <si>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</si>
  <si>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</si>
  <si>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</si>
  <si>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</si>
  <si>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</si>
  <si>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</si>
  <si>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</si>
  <si>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</si>
  <si>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</si>
  <si>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</si>
  <si>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</si>
  <si>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</si>
  <si>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</si>
  <si>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</si>
  <si>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</si>
  <si>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</si>
  <si>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</si>
  <si>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</si>
  <si>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</si>
  <si>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</si>
  <si>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</si>
  <si>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</si>
  <si>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</si>
  <si>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</si>
  <si>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</si>
  <si>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</si>
  <si>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</si>
  <si>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</si>
  <si>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</si>
  <si>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</si>
  <si>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</si>
  <si>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</si>
  <si>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</si>
  <si>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</si>
  <si>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</si>
  <si>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</si>
  <si>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</si>
  <si>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</si>
  <si>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</si>
  <si>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</si>
  <si>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</si>
  <si>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</si>
  <si>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</si>
  <si>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</si>
  <si>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</si>
  <si>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</si>
  <si>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</si>
  <si>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</si>
  <si>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</si>
  <si>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</si>
  <si>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</si>
  <si>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</si>
  <si>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</si>
  <si>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</si>
  <si>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</si>
  <si>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</si>
  <si>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</si>
  <si>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</si>
  <si>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</si>
  <si>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</si>
  <si>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</si>
  <si>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</si>
  <si>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</si>
  <si>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</si>
  <si>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</si>
  <si>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</si>
  <si>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</si>
  <si>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</si>
  <si>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</si>
  <si>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</si>
  <si>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</si>
  <si>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</si>
  <si>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</si>
  <si>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</si>
  <si>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</si>
  <si>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</si>
  <si>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</si>
  <si>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</si>
  <si>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</si>
  <si>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</si>
  <si>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</si>
  <si>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</si>
  <si>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</si>
  <si>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</si>
  <si>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</si>
  <si>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</si>
  <si>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</si>
  <si>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</si>
  <si>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</si>
  <si>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</si>
  <si>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</si>
  <si>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</si>
  <si>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</si>
  <si>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</si>
  <si>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</si>
  <si>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</si>
  <si>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</si>
  <si>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</si>
  <si>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</si>
  <si>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</si>
  <si>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</si>
  <si>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</si>
  <si>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</si>
  <si>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</si>
  <si>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</si>
  <si>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</si>
  <si>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</si>
  <si>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</si>
  <si>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</si>
  <si>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</si>
  <si>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</si>
  <si>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</si>
  <si>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</si>
  <si>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</si>
  <si>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</si>
  <si>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</si>
  <si>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</si>
  <si>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</si>
  <si>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</si>
  <si>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</si>
  <si>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</si>
  <si>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</si>
  <si>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</si>
  <si>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</si>
  <si>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</si>
  <si>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</si>
  <si>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</si>
  <si>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</si>
  <si>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</si>
  <si>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</si>
  <si>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</si>
  <si>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</si>
  <si>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</si>
  <si>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</si>
  <si>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</si>
  <si>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</si>
  <si>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</si>
  <si>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</si>
  <si>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</si>
  <si>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</si>
  <si>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</si>
  <si>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</si>
  <si>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</si>
  <si>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</si>
  <si>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</si>
  <si>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</si>
  <si>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</si>
  <si>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</si>
  <si>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</si>
  <si>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</si>
  <si>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</si>
  <si>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</si>
  <si>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</si>
  <si>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</si>
  <si>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</si>
  <si>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</si>
  <si>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</si>
  <si>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</si>
  <si>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</si>
  <si>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</si>
  <si>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</si>
  <si>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</si>
  <si>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</si>
  <si>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</si>
  <si>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</si>
  <si>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</si>
  <si>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</si>
  <si>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</si>
  <si>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</si>
  <si>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</si>
  <si>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</si>
  <si>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</si>
  <si>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</si>
  <si>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</si>
  <si>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</si>
  <si>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</si>
  <si>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</si>
  <si>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</si>
  <si>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</si>
  <si>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</si>
  <si>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</si>
  <si>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</si>
  <si>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</si>
  <si>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</si>
  <si>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</si>
  <si>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</si>
  <si>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</si>
  <si>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</si>
  <si>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</si>
  <si>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</si>
  <si>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</si>
  <si>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</si>
  <si>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</si>
  <si>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</si>
  <si>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</si>
  <si>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</si>
  <si>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</si>
  <si>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</si>
  <si>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</si>
  <si>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</si>
  <si>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</si>
  <si>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</si>
  <si>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</si>
  <si>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</si>
  <si>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</si>
  <si>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</si>
  <si>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</si>
  <si>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</si>
  <si>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</si>
  <si>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</si>
  <si>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</si>
  <si>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</si>
  <si>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</si>
  <si>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</si>
  <si>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</si>
  <si>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</si>
  <si>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</si>
  <si>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</si>
  <si>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</si>
  <si>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</si>
  <si>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</si>
  <si>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</si>
  <si>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</si>
  <si>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</si>
  <si>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</si>
  <si>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</si>
  <si>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</si>
  <si>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</si>
  <si>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</si>
  <si>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</si>
  <si>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</si>
  <si>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</si>
  <si>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</si>
  <si>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</si>
  <si>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</si>
  <si>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</si>
  <si>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</si>
  <si>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</si>
  <si>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</si>
  <si>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</si>
  <si>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</si>
  <si>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</si>
  <si>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</si>
  <si>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</si>
  <si>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</si>
  <si>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</si>
  <si>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</si>
  <si>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</si>
  <si>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</si>
  <si>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</si>
  <si>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</si>
  <si>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</si>
  <si>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</si>
  <si>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</si>
  <si>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</si>
  <si>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</si>
  <si>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</si>
  <si>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</si>
  <si>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</si>
  <si>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</si>
  <si>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</si>
  <si>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</si>
  <si>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</si>
  <si>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</si>
  <si>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</si>
  <si>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</si>
  <si>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</si>
  <si>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</si>
  <si>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</si>
  <si>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</si>
  <si>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</si>
  <si>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</si>
  <si>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</si>
  <si>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</si>
  <si>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</si>
  <si>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</si>
  <si>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</si>
  <si>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</si>
  <si>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</si>
  <si>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</si>
  <si>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</si>
  <si>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</si>
  <si>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</si>
  <si>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</si>
  <si>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</si>
  <si>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</si>
  <si>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</si>
  <si>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</si>
  <si>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</si>
  <si>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</si>
  <si>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</si>
  <si>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</si>
  <si>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</si>
  <si>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</si>
  <si>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</si>
  <si>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</si>
  <si>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</si>
  <si>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</si>
  <si>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</si>
  <si>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</si>
  <si>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</si>
  <si>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</si>
  <si>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</si>
  <si>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</si>
  <si>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</si>
  <si>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</si>
  <si>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</si>
  <si>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</si>
  <si>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</si>
  <si>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</si>
  <si>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</si>
  <si>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</si>
  <si>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</si>
  <si>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</si>
  <si>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</si>
  <si>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</si>
  <si>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</si>
  <si>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</si>
  <si>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</si>
  <si>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</si>
  <si>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</si>
  <si>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</si>
  <si>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</si>
  <si>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</si>
  <si>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</si>
  <si>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</si>
  <si>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</si>
  <si>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</si>
  <si>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</si>
  <si>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</si>
  <si>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</si>
  <si>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</si>
  <si>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</si>
  <si>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</si>
  <si>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</si>
  <si>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</si>
  <si>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</si>
  <si>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</si>
  <si>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</si>
  <si>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</si>
  <si>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</si>
  <si>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</si>
  <si>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</si>
  <si>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</si>
  <si>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</si>
  <si>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</si>
  <si>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</si>
  <si>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</si>
  <si>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</si>
  <si>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</si>
  <si>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</si>
  <si>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</si>
  <si>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</si>
  <si>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</si>
  <si>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</si>
  <si>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</si>
  <si>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</si>
  <si>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</si>
  <si>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</si>
  <si>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</si>
  <si>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</si>
  <si>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</si>
  <si>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</si>
  <si>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</si>
  <si>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</si>
  <si>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</si>
  <si>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</si>
  <si>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</si>
  <si>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</si>
  <si>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</si>
  <si>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</si>
  <si>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</si>
  <si>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</si>
  <si>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</si>
  <si>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</si>
  <si>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</si>
  <si>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</si>
  <si>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</si>
  <si>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</si>
  <si>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</si>
  <si>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</si>
  <si>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</si>
  <si>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</si>
  <si>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</si>
  <si>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</si>
  <si>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</si>
  <si>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</si>
  <si>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</si>
  <si>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</si>
  <si>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</si>
  <si>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</si>
  <si>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</si>
  <si>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</si>
  <si>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</si>
  <si>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</si>
  <si>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</si>
  <si>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</si>
  <si>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</si>
  <si>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</si>
  <si>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</si>
  <si>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</si>
  <si>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</si>
  <si>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</si>
  <si>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</si>
  <si>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</si>
  <si>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</si>
  <si>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</si>
  <si>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</si>
  <si>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</si>
  <si>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</si>
  <si>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</si>
  <si>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</si>
  <si>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</si>
  <si>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</si>
  <si>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</si>
  <si>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</si>
  <si>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</si>
  <si>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</si>
  <si>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</si>
  <si>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</si>
  <si>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</si>
  <si>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</si>
  <si>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</si>
  <si>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</si>
  <si>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</si>
  <si>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</si>
  <si>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</si>
  <si>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</si>
  <si>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</si>
  <si>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</si>
  <si>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</si>
  <si>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</si>
  <si>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</si>
  <si>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</si>
  <si>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</si>
  <si>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</si>
  <si>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</si>
  <si>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</si>
  <si>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</si>
  <si>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</si>
  <si>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</si>
  <si>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</si>
  <si>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</si>
  <si>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</si>
  <si>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</si>
  <si>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</si>
  <si>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</si>
  <si>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</si>
  <si>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</si>
  <si>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</si>
  <si>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</si>
  <si>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</si>
  <si>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</si>
  <si>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</si>
  <si>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</si>
  <si>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</si>
  <si>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</si>
  <si>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</si>
  <si>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</si>
  <si>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</si>
  <si>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</si>
  <si>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</si>
  <si>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</si>
  <si>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</si>
  <si>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</si>
  <si>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</si>
  <si>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</si>
  <si>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</si>
  <si>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</si>
  <si>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</si>
  <si>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</si>
  <si>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</si>
  <si>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</si>
  <si>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</si>
  <si>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</si>
  <si>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</si>
  <si>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</si>
  <si>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</si>
  <si>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</si>
  <si>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</si>
  <si>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</si>
  <si>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</si>
  <si>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</si>
  <si>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</si>
  <si>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</si>
  <si>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</si>
  <si>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</si>
  <si>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</si>
  <si>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</si>
  <si>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</si>
  <si>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</si>
  <si>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</si>
  <si>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</si>
  <si>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</si>
  <si>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</si>
  <si>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</si>
  <si>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</si>
  <si>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</si>
  <si>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</si>
  <si>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</si>
  <si>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</si>
  <si>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</si>
  <si>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</si>
  <si>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</si>
  <si>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</si>
  <si>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</si>
  <si>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</si>
  <si>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</si>
  <si>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</si>
  <si>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</si>
  <si>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</si>
  <si>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</si>
  <si>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</si>
  <si>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</si>
  <si>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</si>
  <si>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</si>
  <si>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</si>
  <si>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</si>
  <si>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</si>
  <si>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</si>
  <si>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</si>
  <si>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</si>
  <si>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</si>
  <si>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</si>
  <si>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</si>
  <si>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</si>
  <si>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</si>
  <si>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</si>
  <si>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</si>
  <si>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</si>
  <si>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</si>
  <si>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</si>
  <si>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</si>
  <si>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</si>
  <si>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</si>
  <si>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</si>
  <si>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</si>
  <si>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</si>
  <si>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</si>
  <si>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</si>
  <si>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</si>
  <si>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</si>
  <si>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</si>
  <si>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</si>
  <si>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</si>
  <si>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</si>
  <si>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</si>
  <si>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</si>
  <si>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</si>
  <si>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</si>
  <si>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</si>
  <si>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</si>
  <si>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</si>
  <si>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</si>
  <si>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</si>
  <si>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</si>
  <si>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</si>
  <si>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</si>
  <si>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</si>
  <si>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</si>
  <si>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</si>
  <si>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</si>
  <si>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</si>
  <si>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</si>
  <si>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</si>
  <si>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</si>
  <si>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</si>
  <si>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</si>
  <si>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</si>
  <si>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</si>
  <si>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</si>
  <si>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</si>
  <si>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</si>
  <si>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</si>
  <si>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</si>
  <si>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</si>
  <si>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</si>
  <si>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</si>
  <si>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</si>
  <si>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</si>
  <si>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</si>
  <si>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</si>
  <si>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</si>
  <si>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</si>
  <si>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</si>
  <si>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</si>
  <si>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</si>
  <si>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</si>
  <si>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</si>
  <si>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</si>
  <si>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</si>
  <si>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</si>
  <si>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</si>
  <si>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</si>
  <si>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</si>
  <si>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</si>
  <si>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</si>
  <si>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</si>
  <si>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</si>
  <si>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</si>
  <si>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</si>
  <si>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</si>
  <si>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</si>
  <si>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</si>
  <si>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</si>
  <si>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</si>
  <si>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</si>
  <si>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</si>
  <si>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</si>
  <si>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</si>
  <si>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</si>
  <si>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</si>
  <si>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</si>
  <si>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</si>
  <si>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</si>
  <si>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</si>
  <si>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</si>
  <si>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</si>
  <si>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</si>
  <si>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</si>
  <si>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</si>
  <si>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</si>
  <si>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</si>
  <si>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</si>
  <si>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</si>
  <si>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</si>
  <si>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</si>
  <si>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</si>
  <si>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</si>
  <si>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</si>
  <si>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</si>
  <si>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</si>
  <si>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</si>
  <si>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</si>
  <si>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</si>
  <si>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</si>
  <si>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</si>
  <si>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</si>
  <si>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</si>
  <si>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</si>
  <si>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</si>
  <si>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</si>
  <si>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</si>
  <si>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</si>
  <si>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</si>
  <si>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</si>
  <si>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</si>
  <si>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</si>
  <si>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</si>
  <si>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</si>
  <si>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</si>
  <si>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</si>
  <si>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</si>
  <si>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</si>
  <si>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</si>
  <si>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</si>
  <si>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</si>
  <si>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</si>
  <si>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</si>
  <si>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</si>
  <si>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</si>
  <si>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</si>
  <si>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</si>
  <si>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</si>
  <si>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</si>
  <si>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</si>
  <si>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</si>
  <si>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</si>
  <si>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</si>
  <si>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</si>
  <si>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</si>
  <si>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</si>
  <si>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</si>
  <si>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</si>
  <si>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</si>
  <si>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</si>
  <si>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</si>
  <si>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</si>
  <si>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</si>
  <si>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</si>
  <si>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</si>
  <si>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</si>
  <si>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</si>
  <si>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</si>
  <si>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</si>
  <si>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</si>
  <si>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</si>
  <si>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</si>
  <si>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</si>
  <si>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</si>
  <si>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</si>
  <si>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</si>
  <si>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</si>
  <si>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</si>
  <si>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</si>
  <si>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</si>
  <si>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</si>
  <si>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</si>
  <si>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</si>
  <si>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</si>
  <si>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</si>
  <si>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</si>
  <si>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</si>
  <si>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</si>
  <si>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</si>
  <si>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</si>
  <si>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</si>
  <si>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</si>
  <si>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</si>
  <si>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</si>
  <si>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</si>
  <si>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</si>
  <si>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</si>
  <si>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</si>
  <si>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</si>
  <si>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</si>
  <si>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</si>
  <si>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</si>
  <si>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</si>
  <si>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</si>
  <si>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</si>
  <si>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</si>
  <si>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</si>
  <si>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</si>
  <si>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</si>
  <si>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</si>
  <si>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</si>
  <si>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</si>
  <si>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</si>
  <si>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</si>
  <si>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</si>
  <si>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</si>
  <si>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</si>
  <si>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</si>
  <si>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</si>
  <si>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</si>
  <si>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</si>
  <si>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</si>
  <si>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</si>
  <si>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</si>
  <si>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</si>
  <si>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</si>
  <si>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</si>
  <si>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</si>
  <si>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</si>
  <si>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</si>
  <si>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</si>
  <si>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</si>
  <si>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</si>
  <si>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</si>
  <si>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</si>
  <si>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</si>
  <si>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</si>
  <si>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</si>
  <si>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</si>
  <si>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</si>
  <si>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</si>
  <si>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</si>
  <si>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</si>
  <si>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</si>
  <si>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</si>
  <si>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</si>
  <si>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</si>
  <si>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</si>
  <si>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</si>
  <si>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</si>
  <si>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</si>
  <si>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</si>
  <si>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</si>
  <si>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</si>
  <si>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</si>
  <si>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</si>
  <si>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</si>
  <si>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</si>
  <si>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</si>
  <si>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</si>
  <si>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</si>
  <si>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</si>
  <si>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</si>
  <si>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</si>
  <si>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</si>
  <si>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</si>
  <si>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</si>
  <si>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</si>
  <si>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</si>
  <si>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</si>
  <si>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</si>
  <si>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</si>
  <si>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</si>
  <si>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</si>
  <si>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</si>
  <si>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</si>
  <si>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</si>
  <si>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</si>
  <si>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</si>
  <si>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</si>
  <si>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</si>
  <si>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</si>
  <si>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</si>
  <si>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</si>
  <si>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</si>
  <si>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</si>
  <si>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</si>
  <si>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</si>
  <si>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</si>
  <si>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</si>
  <si>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</si>
  <si>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</si>
  <si>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</si>
  <si>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</si>
  <si>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</si>
  <si>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</si>
  <si>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</si>
  <si>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</si>
  <si>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</si>
  <si>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</si>
  <si>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</si>
  <si>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</si>
  <si>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</si>
  <si>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</si>
  <si>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</si>
  <si>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</si>
  <si>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</si>
  <si>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</si>
  <si>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</si>
  <si>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</si>
  <si>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</si>
  <si>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</si>
  <si>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</si>
  <si>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</si>
  <si>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</si>
  <si>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</si>
  <si>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</si>
  <si>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</si>
  <si>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</si>
  <si>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</si>
  <si>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</si>
  <si>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</si>
  <si>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</si>
  <si>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</si>
  <si>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</si>
  <si>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</si>
  <si>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</si>
  <si>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</si>
  <si>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</si>
  <si>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</si>
  <si>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</si>
  <si>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</si>
  <si>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</si>
  <si>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</si>
  <si>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</si>
  <si>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</si>
  <si>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</si>
  <si>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</si>
  <si>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</si>
  <si>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</si>
  <si>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</si>
  <si>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</si>
  <si>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</si>
  <si>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</si>
  <si>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</si>
  <si>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</si>
  <si>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</si>
  <si>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</si>
  <si>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</si>
  <si>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</si>
  <si>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</si>
  <si>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</si>
  <si>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</si>
  <si>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</si>
  <si>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</si>
  <si>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</si>
  <si>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</si>
  <si>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</si>
  <si>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</si>
  <si>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</si>
  <si>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</si>
  <si>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</si>
  <si>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</si>
  <si>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</si>
  <si>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</si>
  <si>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</si>
  <si>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</si>
  <si>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</si>
  <si>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</si>
  <si>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</si>
  <si>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</si>
  <si>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</si>
  <si>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</si>
  <si>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</si>
  <si>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</si>
  <si>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</si>
  <si>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</si>
  <si>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</si>
  <si>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</si>
  <si>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</si>
  <si>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</si>
  <si>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</si>
  <si>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</si>
  <si>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</si>
  <si>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</si>
  <si>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</si>
  <si>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</si>
  <si>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</si>
  <si>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</si>
  <si>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</si>
  <si>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</si>
  <si>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</si>
  <si>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</si>
  <si>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</si>
  <si>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</si>
  <si>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</si>
  <si>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</si>
  <si>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</si>
  <si>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</si>
  <si>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</si>
  <si>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</si>
  <si>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</si>
  <si>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</si>
  <si>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</si>
  <si>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</si>
  <si>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</si>
  <si>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</si>
  <si>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</si>
  <si>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</si>
  <si>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</si>
  <si>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</si>
  <si>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</si>
  <si>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</si>
  <si>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</si>
  <si>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</si>
  <si>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</si>
  <si>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</si>
  <si>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</si>
  <si>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</si>
  <si>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</si>
  <si>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</si>
  <si>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</si>
  <si>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</si>
  <si>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</si>
  <si>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</si>
  <si>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</si>
  <si>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</si>
  <si>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</si>
  <si>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</si>
  <si>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</si>
  <si>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</si>
  <si>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</si>
  <si>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</si>
  <si>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</si>
  <si>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</si>
  <si>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</si>
  <si>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</si>
  <si>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</si>
  <si>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</si>
  <si>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</si>
  <si>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</si>
  <si>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</si>
  <si>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</si>
  <si>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</si>
  <si>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</si>
  <si>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</si>
  <si>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</si>
  <si>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</si>
  <si>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</si>
  <si>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</si>
  <si>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</si>
  <si>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</si>
  <si>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</si>
  <si>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</si>
  <si>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</si>
  <si>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</si>
  <si>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</si>
  <si>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</si>
  <si>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</si>
  <si>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</si>
  <si>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</si>
  <si>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</si>
  <si>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</si>
  <si>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</si>
  <si>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</si>
  <si>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</si>
  <si>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</si>
  <si>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</si>
  <si>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</si>
  <si>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</si>
  <si>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</si>
  <si>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</si>
  <si>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</si>
  <si>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</si>
  <si>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</si>
  <si>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</si>
  <si>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</si>
  <si>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</si>
  <si>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</si>
  <si>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</si>
  <si>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</si>
  <si>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</si>
  <si>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</si>
  <si>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</si>
  <si>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</si>
  <si>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</si>
  <si>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</si>
  <si>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</si>
  <si>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</si>
  <si>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</si>
  <si>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</si>
  <si>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</si>
  <si>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</si>
  <si>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</si>
  <si>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</si>
  <si>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</si>
  <si>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</si>
  <si>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</si>
  <si>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</si>
  <si>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</si>
  <si>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</si>
  <si>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</si>
  <si>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</si>
  <si>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</si>
  <si>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</si>
  <si>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</si>
  <si>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</si>
  <si>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</si>
  <si>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</si>
  <si>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</si>
  <si>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</si>
  <si>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</si>
  <si>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</si>
  <si>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</si>
  <si>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</si>
  <si>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</si>
  <si>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</si>
  <si>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</si>
  <si>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</si>
  <si>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</si>
  <si>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</si>
  <si>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</si>
  <si>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</si>
  <si>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</si>
  <si>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</si>
  <si>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</si>
  <si>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</si>
  <si>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</si>
  <si>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</si>
  <si>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</si>
  <si>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</si>
  <si>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</si>
  <si>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</si>
  <si>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</si>
  <si>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</si>
  <si>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</si>
  <si>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</si>
  <si>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</si>
  <si>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</si>
  <si>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</si>
  <si>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</si>
  <si>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</si>
  <si>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</si>
  <si>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</si>
  <si>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</si>
  <si>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</si>
  <si>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</si>
  <si>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</si>
  <si>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</si>
  <si>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</si>
  <si>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</si>
  <si>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</si>
  <si>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</si>
  <si>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</si>
  <si>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</si>
  <si>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</si>
  <si>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</si>
  <si>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</si>
  <si>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</si>
  <si>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</si>
  <si>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</si>
  <si>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</si>
  <si>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</si>
  <si>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</si>
  <si>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</si>
  <si>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</si>
  <si>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</si>
  <si>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</si>
  <si>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</si>
  <si>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</si>
  <si>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</si>
  <si>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</si>
  <si>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</si>
  <si>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</si>
  <si>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</si>
  <si>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</si>
  <si>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</si>
  <si>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</si>
  <si>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</si>
  <si>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</si>
  <si>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</si>
  <si>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</si>
  <si>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</si>
  <si>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</si>
  <si>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</si>
  <si>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</si>
  <si>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</si>
  <si>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</si>
  <si>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</si>
  <si>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</si>
  <si>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</si>
  <si>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</si>
  <si>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</si>
  <si>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</si>
  <si>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</si>
  <si>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</si>
  <si>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</si>
  <si>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</si>
  <si>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</si>
  <si>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</si>
  <si>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</si>
  <si>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</si>
  <si>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</si>
  <si>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</si>
  <si>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</si>
  <si>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</si>
  <si>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</si>
  <si>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</si>
  <si>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</si>
  <si>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</si>
  <si>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</si>
  <si>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</si>
  <si>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</si>
  <si>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</si>
  <si>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</si>
  <si>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</si>
  <si>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</si>
  <si>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</si>
  <si>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</si>
  <si>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</si>
  <si>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</si>
  <si>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</si>
  <si>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</si>
  <si>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</si>
  <si>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</si>
  <si>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</si>
  <si>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</si>
  <si>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</si>
  <si>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</si>
  <si>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</si>
  <si>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</si>
  <si>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</si>
  <si>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</si>
  <si>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</si>
  <si>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</si>
  <si>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</si>
  <si>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</si>
  <si>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</si>
  <si>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</si>
  <si>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</si>
  <si>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</si>
  <si>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</si>
  <si>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</si>
  <si>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</si>
  <si>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</si>
  <si>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</si>
  <si>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</si>
  <si>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</si>
  <si>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</si>
  <si>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</si>
  <si>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</si>
  <si>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</si>
  <si>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</si>
  <si>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</si>
  <si>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</si>
  <si>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</si>
  <si>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</si>
  <si>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</si>
  <si>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</si>
  <si>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</si>
  <si>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</si>
  <si>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</si>
  <si>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</si>
  <si>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</si>
  <si>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</si>
  <si>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</si>
  <si>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</si>
  <si>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</si>
  <si>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</si>
  <si>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</si>
  <si>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</si>
  <si>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</si>
  <si>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</si>
  <si>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</si>
  <si>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</si>
  <si>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</si>
  <si>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</si>
  <si>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</si>
  <si>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</si>
  <si>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</si>
  <si>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</si>
  <si>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</si>
  <si>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</si>
  <si>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</si>
  <si>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</si>
  <si>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</si>
  <si>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</si>
  <si>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</si>
  <si>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</si>
  <si>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</si>
  <si>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</si>
  <si>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</si>
  <si>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</si>
  <si>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</si>
  <si>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</si>
  <si>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</si>
  <si>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</si>
  <si>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</si>
  <si>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</si>
  <si>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</si>
  <si>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</si>
  <si>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</si>
  <si>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</si>
  <si>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</si>
  <si>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</si>
  <si>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</si>
  <si>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</si>
  <si>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</si>
  <si>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</si>
  <si>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</si>
  <si>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</si>
  <si>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</si>
  <si>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</si>
  <si>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</si>
  <si>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</si>
  <si>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</si>
  <si>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</si>
  <si>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</si>
  <si>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</si>
  <si>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</si>
  <si>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</si>
  <si>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</si>
  <si>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</si>
  <si>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</si>
  <si>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</si>
  <si>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</si>
  <si>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</si>
  <si>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</si>
  <si>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</si>
  <si>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</si>
  <si>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</si>
  <si>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</si>
  <si>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</si>
  <si>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</si>
  <si>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</si>
  <si>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</si>
  <si>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</si>
  <si>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</si>
  <si>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</si>
  <si>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</si>
  <si>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</si>
  <si>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</si>
  <si>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</si>
  <si>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</si>
  <si>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</si>
  <si>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</si>
  <si>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</si>
  <si>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</si>
  <si>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</si>
  <si>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</si>
  <si>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</si>
  <si>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</si>
  <si>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</si>
  <si>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</si>
  <si>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</si>
  <si>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</si>
  <si>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</si>
  <si>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</si>
  <si>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</si>
  <si>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</si>
  <si>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</si>
  <si>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</si>
  <si>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</si>
  <si>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</si>
  <si>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</si>
  <si>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</si>
  <si>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</si>
  <si>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</si>
  <si>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</si>
  <si>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</si>
  <si>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</si>
  <si>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</si>
  <si>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</si>
  <si>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</si>
  <si>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</si>
  <si>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</si>
  <si>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</si>
  <si>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</si>
  <si>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</si>
  <si>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</si>
  <si>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</si>
  <si>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</si>
  <si>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</si>
  <si>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</si>
  <si>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</si>
  <si>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</si>
  <si>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</si>
  <si>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</si>
  <si>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</si>
  <si>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</si>
  <si>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</si>
  <si>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</si>
  <si>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</si>
  <si>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</si>
  <si>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</si>
  <si>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</si>
  <si>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</si>
  <si>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</si>
  <si>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</si>
  <si>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</si>
  <si>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</si>
  <si>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</si>
  <si>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</si>
  <si>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</si>
  <si>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</si>
  <si>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</si>
  <si>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</si>
  <si>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</si>
  <si>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</si>
  <si>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</si>
  <si>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</si>
  <si>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</si>
  <si>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PCM-20251112-00000416</t>
  </si>
  <si>
    <t>Critical</t>
  </si>
  <si>
    <t xml:space="preserve">team on way need 120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</si>
  <si>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</si>
  <si>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</si>
  <si>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</si>
  <si>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</si>
  <si>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</si>
  <si>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</si>
  <si>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</si>
  <si>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</si>
  <si>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</si>
  <si>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</si>
  <si>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</si>
  <si>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</si>
  <si>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</si>
  <si>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</si>
  <si>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</si>
  <si>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</si>
  <si>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</si>
  <si>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</si>
  <si>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</si>
  <si>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</si>
  <si>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</si>
  <si>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</si>
  <si>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</si>
  <si>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</si>
  <si>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</si>
  <si>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</si>
  <si>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</si>
  <si>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</si>
  <si>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</si>
  <si>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</si>
  <si>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</si>
  <si>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</si>
  <si>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</si>
  <si>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</si>
  <si>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</si>
  <si>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</si>
  <si>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</si>
  <si>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</si>
  <si>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</si>
  <si>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</si>
  <si>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</si>
  <si>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</si>
  <si>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</si>
  <si>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</si>
  <si>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</si>
  <si>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</si>
  <si>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</si>
  <si>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</si>
  <si>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</si>
  <si>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</si>
  <si>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</si>
  <si>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</si>
  <si>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</si>
  <si>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</si>
  <si>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</si>
  <si>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</si>
  <si>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</si>
  <si>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</si>
  <si>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</si>
  <si>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</si>
  <si>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</si>
  <si>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</si>
  <si>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</si>
  <si>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</si>
  <si>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</si>
  <si>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</si>
  <si>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</si>
  <si>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</si>
  <si>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</si>
  <si>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</si>
  <si>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</si>
  <si>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</si>
  <si>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</si>
  <si>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</si>
  <si>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</si>
  <si>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</si>
  <si>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</si>
  <si>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</si>
  <si>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</si>
  <si>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</si>
  <si>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</si>
  <si>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</si>
  <si>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</si>
  <si>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PCM-20251112-00000314</t>
  </si>
  <si>
    <t>nob0112</t>
  </si>
  <si>
    <t>was access night issue as located at USF area/ team need 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</si>
  <si>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</si>
  <si>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</si>
  <si>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</si>
  <si>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</si>
  <si>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</si>
  <si>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</si>
  <si>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</si>
  <si>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</si>
  <si>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PCM-20251111-00001523</t>
  </si>
  <si>
    <t>EM team moved ETA: 60 min</t>
  </si>
  <si>
    <t>PCM-20251112-00000526</t>
  </si>
  <si>
    <t>ETA 90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</si>
</sst>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3" totalsRowShown="0" headerRowDxfId="174" dataDxfId="173" headerRowBorderDxfId="171" tableBorderDxfId="172" totalsRowBorderDxfId="170">
  <autoFilter ref="A1:L4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 totalsRowShown="0" headerRowDxfId="157" dataDxfId="156" headerRowBorderDxfId="154" tableBorderDxfId="155" totalsRowBorderDxfId="153">
  <autoFilter ref="A1:CJ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 totalsRowShown="0" headerRowDxfId="48" dataDxfId="47" headerRowBorderDxfId="45" tableBorderDxfId="46" totalsRowBorderDxfId="44">
  <autoFilter ref="A1:L4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9" totalsRowShown="0" headerRowDxfId="31" dataDxfId="30" headerRowBorderDxfId="28" tableBorderDxfId="29">
  <autoFilter ref="A1:L2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2" totalsRowShown="0" headerRowDxfId="15" dataDxfId="14" headerRowBorderDxfId="12" tableBorderDxfId="13">
  <autoFilter ref="A1:L1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3"/>
  <sheetViews>
    <sheetView workbookViewId="0">
      <selection activeCell="K9" sqref="K9"/>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310.30977083332982</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4</v>
      </c>
      <c r="D3" s="109" t="s">
        <v>13977</v>
      </c>
      <c r="E3" s="110" t="s">
        <v>39024</v>
      </c>
      <c r="F3" s="111">
        <v>45973.203483796293</v>
      </c>
      <c r="G3" s="112">
        <f t="shared" ref="G3:G31" ca="1" si="0">IFERROR(NOW()-F3,"")</f>
        <v>5.4712962963094469E-2</v>
      </c>
      <c r="H3" s="155">
        <v>45973.192337962966</v>
      </c>
      <c r="I3" s="109" t="str">
        <f>IFERROR(VLOOKUP(D3,DB!A:F,6,0),"")</f>
        <v>SCECO</v>
      </c>
      <c r="J3" s="109" t="str">
        <f>IFERROR(VLOOKUP(D3,DB!A:G,7,0),"")</f>
        <v>Vandalized</v>
      </c>
      <c r="K3" s="113" t="s">
        <v>39025</v>
      </c>
      <c r="L3" s="114" t="str">
        <f>IFERROR(VLOOKUP(D3,DB!A:I,9,0),"")</f>
        <v>Latis</v>
      </c>
    </row>
    <row r="4" spans="1:15" ht="15" customHeight="1">
      <c r="A4" s="108"/>
      <c r="B4" s="109" t="str">
        <f>IFERROR(VLOOKUP(D4,DB!A:K,11,0),"")</f>
        <v/>
      </c>
      <c r="C4" s="109"/>
      <c r="D4" s="109"/>
      <c r="E4" s="110"/>
      <c r="F4" s="111"/>
      <c r="G4" s="112">
        <f t="shared" ca="1" si="0"/>
        <v>45973.258196759256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45973.258196759256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45973.258196759256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45973.258196759256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45973.258196759256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45973.258196759256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45973.258196759256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45973.258196759256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45973.258196759256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45973.258196759256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45973.258196759256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45973.258196759256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45973.258196759256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45973.258196759256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45973.258196759256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45973.258196759256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45973.258196759256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45973.258196759256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45973.258196759256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45973.258196759256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45973.258196759256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45973.258196759256</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45973.258196759256</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45973.258196759256</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45973.258196759256</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45973.258196759256</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45973.258196759256</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45973.258196759256</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ref="G32:G63" ca="1" si="1">IFERROR(NOW()-F32,"")</f>
        <v>45973.258196759256</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45973.258196759256</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45973.258196759256</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45973.258196759256</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45973.258196759256</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45973.258196759256</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45973.258196759256</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45973.258196759256</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45973.258196759256</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45973.258196759256</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45973.258196759256</v>
      </c>
      <c r="H42" s="111"/>
      <c r="I42" s="109" t="str">
        <f>IFERROR(VLOOKUP(D42,DB!A:F,6,0),"")</f>
        <v/>
      </c>
      <c r="J42" s="109" t="str">
        <f>IFERROR(VLOOKUP(D42,DB!A:G,7,0),"")</f>
        <v/>
      </c>
      <c r="K42" s="113"/>
      <c r="L42" s="114" t="str">
        <f>IFERROR(VLOOKUP(D42,DB!A:I,9,0),"")</f>
        <v/>
      </c>
    </row>
    <row r="43" spans="1:12" ht="15" customHeight="1">
      <c r="A43" s="117"/>
      <c r="B43" s="118" t="str">
        <f>IFERROR(VLOOKUP(D43,DB!A:K,11,0),"")</f>
        <v/>
      </c>
      <c r="C43" s="118"/>
      <c r="D43" s="118"/>
      <c r="E43" s="119"/>
      <c r="F43" s="120"/>
      <c r="G43" s="121">
        <f t="shared" ca="1" si="1"/>
        <v>45973.258196759256</v>
      </c>
      <c r="H43" s="120"/>
      <c r="I43" s="118" t="str">
        <f>IFERROR(VLOOKUP(D43,DB!A:F,6,0),"")</f>
        <v/>
      </c>
      <c r="J43" s="118" t="str">
        <f>IFERROR(VLOOKUP(D43,DB!A:G,7,0),"")</f>
        <v/>
      </c>
      <c r="K43" s="122"/>
      <c r="L43" s="123" t="str">
        <f>IFERROR(VLOOKUP(D43,DB!A:I,9,0),"")</f>
        <v/>
      </c>
    </row>
  </sheetData>
  <customSheetViews>
    <customSheetView guid="{F6042A99-DD27-4453-835D-0834D95730CC}" filter="1" showAutoFilter="1">
      <pageMargins left="0" right="0" top="0" bottom="0" header="0" footer="0"/>
      <autoFilter ref="B1:M1" xr:uid="{A5B7A4F8-AB70-4AE4-A99E-F318718D42F9}"/>
    </customSheetView>
  </customSheetViews>
  <dataValidations count="2">
    <dataValidation allowBlank="1" showInputMessage="1" showErrorMessage="1" sqref="E1" xr:uid="{5DBA255D-CDD9-49FB-AD3C-AF70AB4EE696}"/>
    <dataValidation type="list" allowBlank="1" showInputMessage="1" showErrorMessage="1" sqref="E2:E4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
  <sheetViews>
    <sheetView tabSelected="1"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68"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148.25835879629449</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R2</v>
      </c>
      <c r="C4" s="18"/>
      <c r="D4" s="18" t="s">
        <v>22400</v>
      </c>
      <c r="E4" s="103"/>
      <c r="F4" s="104"/>
      <c r="G4" s="105">
        <f t="shared" ref="G4:G13" ca="1" si="1">IFERROR(NOW()-F4,"-")</f>
        <v>45973.258196759256</v>
      </c>
      <c r="H4" s="104"/>
      <c r="I4" s="18" t="str">
        <f>IFERROR(VLOOKUP(D4,DB!A:F,6,0),"")</f>
        <v>SCECO</v>
      </c>
      <c r="J4" s="18" t="str">
        <f>IFERROR(VLOOKUP(D4,DB!A:G,7,0),"")</f>
        <v>Weak</v>
      </c>
      <c r="K4" s="19"/>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45973.258196759256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45973.258196759256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45973.258196759256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45973.258196759256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45973.258196759256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45973.258196759256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45973.258196759256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45973.258196759256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45973.258196759256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ref="G14:G45" ca="1" si="2">IFERROR(NOW()-F14,"-")</f>
        <v>45973.258196759256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2"/>
        <v>45973.258196759256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2"/>
        <v>45973.258196759256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45973.258196759256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45973.258196759256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45973.258196759256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27"/>
      <c r="B20" s="128" t="str">
        <f>IFERROR(VLOOKUP(D20,DB!A:K,11,0),"")</f>
        <v/>
      </c>
      <c r="C20" s="128"/>
      <c r="D20" s="128"/>
      <c r="E20" s="129"/>
      <c r="F20" s="130"/>
      <c r="G20" s="131">
        <f t="shared" ca="1" si="2"/>
        <v>45973.258196759256</v>
      </c>
      <c r="H20" s="130"/>
      <c r="I20" s="128" t="str">
        <f>IFERROR(VLOOKUP(D20,DB!A:F,6,0),"")</f>
        <v/>
      </c>
      <c r="J20" s="128" t="str">
        <f>IFERROR(VLOOKUP(D20,DB!A:G,7,0),"")</f>
        <v/>
      </c>
      <c r="K20" s="132"/>
      <c r="L20" s="128" t="str">
        <f>IFERROR(VLOOKUP(D20,DB!A:I,9,0),"")</f>
        <v/>
      </c>
      <c r="M20" s="128"/>
      <c r="N20" s="128"/>
      <c r="O20" s="128"/>
      <c r="P20" s="128"/>
      <c r="Q20" s="128"/>
      <c r="R20" s="128"/>
      <c r="S20" s="128"/>
      <c r="T20" s="128"/>
      <c r="U20" s="128"/>
      <c r="V20" s="128"/>
      <c r="W20" s="128"/>
      <c r="X20" s="128"/>
      <c r="Y20" s="128"/>
      <c r="Z20" s="128"/>
      <c r="AA20" s="128"/>
      <c r="AB20" s="128"/>
      <c r="AC20" s="128"/>
      <c r="AD20" s="128"/>
      <c r="AE20" s="128"/>
      <c r="AF20" s="128"/>
      <c r="AG20" s="128"/>
      <c r="AH20" s="128"/>
      <c r="AI20" s="128"/>
      <c r="AJ20" s="128"/>
      <c r="AK20" s="128"/>
      <c r="AL20" s="128"/>
      <c r="AM20" s="128"/>
      <c r="AN20" s="128"/>
      <c r="AO20" s="128"/>
      <c r="AP20" s="128"/>
      <c r="AQ20" s="128"/>
      <c r="AR20" s="128"/>
      <c r="AS20" s="128"/>
      <c r="AT20" s="128"/>
      <c r="AU20" s="128"/>
      <c r="AV20" s="128"/>
      <c r="AW20" s="128"/>
      <c r="AX20" s="128"/>
      <c r="AY20" s="128"/>
      <c r="AZ20" s="128"/>
      <c r="BA20" s="128"/>
      <c r="BB20" s="128"/>
      <c r="BC20" s="128"/>
      <c r="BD20" s="128"/>
      <c r="BE20" s="128"/>
      <c r="BF20" s="128"/>
      <c r="BG20" s="128"/>
      <c r="BH20" s="128"/>
      <c r="BI20" s="128"/>
      <c r="BJ20" s="128"/>
      <c r="BK20" s="128"/>
      <c r="BL20" s="128"/>
      <c r="BM20" s="128"/>
      <c r="BN20" s="128"/>
      <c r="BO20" s="128"/>
      <c r="BP20" s="128"/>
      <c r="BQ20" s="128"/>
      <c r="BR20" s="128"/>
      <c r="BS20" s="128"/>
      <c r="BT20" s="128"/>
      <c r="BU20" s="128"/>
      <c r="BV20" s="128"/>
      <c r="BW20" s="128"/>
      <c r="BX20" s="128"/>
      <c r="BY20" s="128"/>
      <c r="BZ20" s="128"/>
      <c r="CA20" s="128"/>
      <c r="CB20" s="128"/>
      <c r="CC20" s="128"/>
      <c r="CD20" s="128"/>
      <c r="CE20" s="128"/>
      <c r="CF20" s="128"/>
      <c r="CG20" s="128"/>
      <c r="CH20" s="128"/>
      <c r="CI20" s="128"/>
      <c r="CJ20" s="133"/>
    </row>
  </sheetData>
  <dataValidations count="2">
    <dataValidation allowBlank="1" showInputMessage="1" showErrorMessage="1" sqref="E1" xr:uid="{4D935161-CDD3-4592-B877-3FB59C99E142}"/>
    <dataValidation type="list" allowBlank="1" showInputMessage="1" showErrorMessage="1" sqref="E3:E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45973.258196759256</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45973.258196759256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45973.258196759256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45973.258196759256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45973.258196759256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45973.258196759256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45973.258196759256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45973.258196759256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45973.258196759256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45973.258196759256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45973.258196759256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45973.258196759256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45973.258196759256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45973.258196759256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45973.258196759256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45973.258196759256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45973.258196759256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45973.258196759256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45973.258196759256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45973.258196759256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45973.258196759256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45973.258196759256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45973.258196759256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45973.258196759256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45973.258196759256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45973.258196759256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45973.258196759256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45973.258196759256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45973.258196759256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45973.258196759256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45973.258196759256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45973.258196759256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45973.258196759256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45973.258196759256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45973.258196759256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45973.258196759256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45973.258196759256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45973.258196759256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45973.258196759256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45973.258196759256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45973.258196759256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45973.258196759256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45973.258196759256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45973.258196759256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45973.258196759256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45973.258196759256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45973.258196759256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45973.258196759256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45973.258196759256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45973.258196759256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45973.258196759256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45973.258196759256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45973.258196759256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45973.258196759256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45973.258196759256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45973.258196759256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45973.258196759256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45973.258196759256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45973.258196759256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45973.258196759256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45973.258196759256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45973.258196759256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45973.258196759256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45973.258196759256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45973.258196759256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45973.258196759256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45973.258196759256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45973.258196759256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45973.258196759256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45973.258196759256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45973.258196759256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45973.258196759256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45973.258196759256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45973.258196759256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45973.258196759256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45973.258196759256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45973.258196759256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45973.258196759256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45973.258196759256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45973.258196759256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45973.258196759256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45973.258196759256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45973.258196759256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45973.258196759256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45973.258196759256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45973.258196759256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45973.258196759256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45973.258196759256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45973.258196759256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45973.258196759256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45973.258196759256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45973.258196759256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45973.258196759256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45973.258196759256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45973.258196759256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45973.258196759256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45973.258196759256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45973.258196759256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45973.258196759256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45973.258196759256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45973.258196759256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45973.258196759256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45973.258196759256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45973.258196759256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45973.258196759256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45973.258196759256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45973.258196759256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45973.258196759256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45973.258196759256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45973.258196759256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45973.258196759256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45973.258196759256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45973.258196759256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45973.258196759256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45973.258196759256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45973.258196759256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45973.258196759256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45973.258196759256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45973.258196759256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45973.258196759256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45973.258196759256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45973.258196759256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45973.258196759256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45973.258196759256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45973.258196759256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45973.258196759256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45973.258196759256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45973.258196759256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45973.258196759256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45973.258196759256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45973.258196759256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45973.258196759256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45973.258196759256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45973.258196759256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45973.258196759256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45973.258196759256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45973.258196759256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45973.258196759256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45973.258196759256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45973.258196759256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45973.258196759256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45973.258196759256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45973.258196759256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45973.258196759256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45973.258196759256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45973.258196759256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45973.258196759256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45973.258196759256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45973.258196759256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45973.258196759256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45973.258196759256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45973.258196759256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45973.258196759256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45973.258196759256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45973.258196759256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45973.258196759256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45973.258196759256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45973.258196759256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45973.258196759256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45973.258196759256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45973.258196759256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45973.258196759256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45973.258196759256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45973.258196759256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45973.258196759256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45973.258196759256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45973.258196759256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45973.258196759256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45973.258196759256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45973.258196759256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45973.258196759256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45973.258196759256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45973.258196759256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45973.258196759256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45973.258196759256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45973.258196759256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45973.258196759256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45973.258196759256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45973.258196759256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45973.258196759256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45973.258196759256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45973.258196759256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45973.258196759256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45973.258196759256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45973.258196759256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45973.258196759256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45973.258196759256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45973.258196759256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45973.258196759256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45973.258196759256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45973.258196759256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45973.258196759256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45973.258196759256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45973.258196759256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45973.258196759256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45973.258196759256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45973.258196759256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45973.258196759256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45973.258196759256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45973.258196759256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45973.258196759256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45973.258196759256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45973.258196759256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45973.258196759256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45973.258196759256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45973.258196759256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45973.258196759256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45973.258196759256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45973.258196759256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45973.258196759256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45973.258196759256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45973.258196759256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45973.258196759256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45973.258196759256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45973.258196759256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45973.258196759256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45973.258196759256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45973.258196759256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45973.258196759256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45973.258196759256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45973.258196759256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45973.258196759256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45973.258196759256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45973.258196759256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45973.258196759256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45973.258196759256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45973.258196759256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45973.258196759256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45973.258196759256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45973.258196759256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45973.258196759256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45973.258196759256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45973.258196759256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45973.258196759256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45973.258196759256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45973.258196759256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45973.258196759256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45973.258196759256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45973.258196759256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45973.258196759256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45973.258196759256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45973.258196759256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45973.258196759256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45973.258196759256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45973.258196759256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45973.258196759256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45973.258196759256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45973.258196759256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45973.258196759256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45973.258196759256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45973.258196759256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45973.258196759256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45973.258196759256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45973.258196759256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45973.258196759256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45973.258196759256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45973.258196759256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45973.258196759256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45973.258196759256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45973.258196759256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45973.258196759256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45973.258196759256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45973.258196759256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45973.258196759256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45973.258196759256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45973.258196759256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45973.258196759256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45973.258196759256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45973.258196759256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45973.258196759256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45973.258196759256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45973.258196759256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45973.258196759256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45973.258196759256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45973.258196759256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45973.258196759256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45973.258196759256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45973.258196759256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45973.258196759256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45973.258196759256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45973.258196759256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45973.258196759256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45973.258196759256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45973.258196759256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45973.258196759256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45973.258196759256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45973.258196759256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45973.258196759256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45973.258196759256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45973.258196759256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45973.258196759256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45973.258196759256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45973.258196759256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45973.258196759256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45973.258196759256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45973.258196759256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45973.258196759256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45973.258196759256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45973.258196759256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45973.258196759256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45973.258196759256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45973.258196759256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45973.258196759256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45973.258196759256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45973.258196759256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45973.258196759256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45973.258196759256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45973.258196759256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45973.258196759256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45973.258196759256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45973.258196759256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45973.258196759256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45973.258196759256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45973.258196759256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45973.258196759256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45973.258196759256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45973.258196759256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45973.258196759256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45973.258196759256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45973.258196759256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45973.258196759256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45973.258196759256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45973.258196759256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45973.258196759256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45973.258196759256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45973.258196759256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45973.258196759256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45973.258196759256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45973.258196759256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45973.258196759256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45973.258196759256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45973.258196759256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45973.258196759256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45973.258196759256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45973.258196759256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45973.258196759256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45973.258196759256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45973.258196759256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45973.258196759256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45973.258196759256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45973.258196759256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45973.258196759256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45973.258196759256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45973.258196759256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45973.258196759256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45973.258196759256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45973.258196759256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45973.258196759256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45973.258196759256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45973.258196759256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45973.258196759256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45973.258196759256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45973.258196759256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45973.258196759256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45973.258196759256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45973.258196759256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45973.258196759256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45973.258196759256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45973.258196759256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45973.258196759256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45973.258196759256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45973.258196759256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45973.258196759256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45973.258196759256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45973.258196759256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45973.258196759256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45973.258196759256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45973.258196759256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45973.258196759256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45973.258196759256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45973.258196759256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45973.258196759256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45973.258196759256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45973.258196759256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45973.258196759256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45973.258196759256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45973.258196759256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45973.258196759256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45973.258196759256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45973.258196759256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45973.258196759256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45973.258196759256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45973.258196759256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45973.258196759256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45973.258196759256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45973.258196759256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45973.258196759256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45973.258196759256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45973.258196759256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45973.258196759256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45973.258196759256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45973.258196759256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45973.258196759256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45973.258196759256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45973.258196759256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45973.258196759256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45973.258196759256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45973.258196759256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45973.258196759256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45973.258196759256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45973.258196759256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45973.258196759256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45973.258196759256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45973.258196759256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45973.258196759256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45973.258196759256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45973.258196759256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45973.258196759256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45973.258196759256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45973.258196759256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45973.258196759256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45973.258196759256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45973.258196759256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45973.258196759256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45973.258196759256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45973.258196759256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45973.258196759256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45973.258196759256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45973.258196759256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45973.258196759256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45973.258196759256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45973.258196759256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45973.258196759256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45973.258196759256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45973.258196759256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45973.258196759256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45973.258196759256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45973.258196759256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45973.258196759256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45973.258196759256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45973.258196759256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45973.258196759256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45973.258196759256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45973.258196759256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45973.258196759256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45973.258196759256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45973.258196759256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45973.258196759256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45973.258196759256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45973.258196759256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45973.258196759256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45973.258196759256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45973.258196759256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45973.258196759256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45973.258196759256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45973.258196759256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45973.258196759256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45973.258196759256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45973.258196759256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45973.258196759256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45973.258196759256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45973.258196759256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45973.258196759256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45973.258196759256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45973.258196759256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45973.258196759256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45973.258196759256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45973.258196759256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45973.258196759256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45973.258196759256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45973.258196759256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45973.258196759256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45973.258196759256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45973.258196759256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45973.258196759256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45973.258196759256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45973.258196759256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45973.258196759256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45973.258196759256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45973.258196759256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45973.258196759256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45973.258196759256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45973.258196759256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45973.258196759256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45973.258196759256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45973.258196759256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45973.258196759256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45973.258196759256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45973.258196759256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45973.258196759256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45973.258196759256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45973.258196759256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45973.258196759256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45973.258196759256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45973.258196759256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45973.258196759256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45973.258196759256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45973.258196759256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45973.258196759256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45973.258196759256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45973.258196759256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45973.258196759256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45973.258196759256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45973.258196759256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45973.258196759256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45973.258196759256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45973.258196759256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45973.258196759256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45973.258196759256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45973.258196759256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45973.258196759256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45973.258196759256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45973.258196759256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45973.258196759256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45973.258196759256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45973.258196759256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45973.258196759256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45973.258196759256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45973.258196759256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45973.258196759256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45973.258196759256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45973.258196759256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45973.258196759256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45973.258196759256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45973.258196759256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45973.258196759256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45973.258196759256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45973.258196759256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45973.258196759256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45973.258196759256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45973.258196759256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45973.258196759256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45973.258196759256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45973.258196759256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45973.258196759256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45973.258196759256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45973.258196759256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45973.258196759256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45973.258196759256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45973.258196759256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45973.258196759256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45973.258196759256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45973.258196759256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45973.258196759256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45973.258196759256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45973.258196759256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45973.258196759256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45973.258196759256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45973.258196759256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45973.258196759256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45973.258196759256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45973.258196759256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45973.258196759256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45973.258196759256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45973.258196759256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45973.258196759256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45973.258196759256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45973.258196759256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45973.258196759256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45973.258196759256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45973.258196759256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45973.258196759256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45973.258196759256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45973.258196759256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45973.258196759256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45973.258196759256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45973.258196759256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45973.258196759256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45973.258196759256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45973.258196759256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45973.258196759256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45973.258196759256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45973.258196759256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45973.258196759256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45973.258196759256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45973.258196759256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45973.258196759256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45973.258196759256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45973.258196759256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45973.258196759256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45973.258196759256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45973.258196759256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45973.258196759256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45973.258196759256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45973.258196759256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45973.258196759256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45973.258196759256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45973.258196759256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45973.258196759256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45973.258196759256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45973.258196759256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45973.258196759256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45973.258196759256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45973.258196759256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45973.258196759256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45973.258196759256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45973.258196759256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45973.258196759256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45973.258196759256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45973.258196759256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45973.258196759256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45973.258196759256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45973.258196759256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45973.258196759256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45973.258196759256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45973.258196759256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45973.258196759256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45973.258196759256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45973.258196759256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45973.258196759256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45973.258196759256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45973.258196759256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45973.258196759256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45973.258196759256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45973.258196759256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45973.258196759256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45973.258196759256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45973.258196759256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45973.258196759256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45973.258196759256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45973.258196759256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45973.258196759256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45973.258196759256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45973.258196759256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45973.258196759256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45973.258196759256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45973.258196759256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45973.258196759256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45973.258196759256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45973.258196759256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45973.258196759256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45973.258196759256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45973.258196759256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45973.258196759256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45973.258196759256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45973.258196759256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45973.258196759256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45973.258196759256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45973.258196759256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45973.258196759256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45973.258196759256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45973.258196759256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45973.258196759256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45973.258196759256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45973.258196759256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45973.258196759256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45973.258196759256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45973.258196759256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45973.258196759256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45973.258196759256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45973.258196759256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45973.258196759256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45973.258196759256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45973.258196759256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45973.258196759256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45973.258196759256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45973.258196759256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45973.258196759256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45973.258196759256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45973.258196759256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45973.258196759256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45973.258196759256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45973.258196759256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45973.258196759256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45973.258196759256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45973.258196759256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45973.258196759256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45973.258196759256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45973.258196759256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45973.258196759256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45973.258196759256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45973.258196759256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45973.258196759256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45973.258196759256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45973.258196759256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45973.258196759256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45973.258196759256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45973.258196759256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45973.258196759256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45973.258196759256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45973.258196759256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45973.258196759256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45973.258196759256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45973.258196759256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45973.258196759256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45973.258196759256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45973.258196759256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45973.258196759256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45973.258196759256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45973.258196759256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45973.258196759256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45973.258196759256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45973.258196759256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45973.258196759256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45973.258196759256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45973.258196759256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45973.258196759256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45973.258196759256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45973.258196759256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45973.258196759256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45973.258196759256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45973.258196759256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45973.258196759256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45973.258196759256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45973.258196759256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45973.258196759256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45973.258196759256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45973.258196759256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45973.258196759256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45973.258196759256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45973.258196759256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45973.258196759256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45973.258196759256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45973.258196759256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45973.258196759256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45973.258196759256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45973.258196759256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45973.258196759256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45973.258196759256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45973.258196759256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45973.258196759256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45973.258196759256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45973.258196759256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45973.258196759256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45973.258196759256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45973.258196759256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45973.258196759256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45973.258196759256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45973.258196759256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45973.258196759256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45973.258196759256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45973.258196759256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45973.258196759256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45973.258196759256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45973.258196759256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45973.258196759256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45973.258196759256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45973.258196759256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45973.258196759256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45973.258196759256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45973.258196759256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45973.258196759256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45973.258196759256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45973.258196759256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45973.258196759256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45973.258196759256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45973.258196759256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45973.258196759256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45973.258196759256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45973.258196759256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45973.258196759256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45973.258196759256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45973.258196759256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45973.258196759256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45973.258196759256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45973.258196759256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45973.258196759256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45973.258196759256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45973.258196759256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45973.258196759256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45973.258196759256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45973.258196759256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45973.258196759256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45973.258196759256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45973.258196759256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45973.258196759256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45973.258196759256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45973.258196759256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45973.258196759256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45973.258196759256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45973.258196759256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45973.258196759256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45973.258196759256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45973.258196759256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45973.258196759256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45973.258196759256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45973.258196759256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45973.258196759256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45973.258196759256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45973.258196759256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45973.258196759256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45973.258196759256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45973.258196759256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45973.258196759256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45973.258196759256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45973.258196759256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45973.258196759256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45973.258196759256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45973.258196759256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45973.258196759256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45973.258196759256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45973.258196759256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45973.258196759256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45973.258196759256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45973.258196759256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45973.258196759256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45973.258196759256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45973.258196759256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45973.258196759256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45973.258196759256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45973.258196759256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45973.258196759256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45973.258196759256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45973.258196759256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45973.258196759256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45973.258196759256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45973.258196759256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45973.258196759256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45973.258196759256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45973.258196759256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45973.258196759256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45973.258196759256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45973.258196759256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45973.258196759256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45973.258196759256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45973.258196759256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45973.258196759256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45973.258196759256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45973.258196759256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45973.258196759256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45973.258196759256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45973.258196759256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45973.258196759256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45973.258196759256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45973.258196759256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45973.258196759256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45973.258196759256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45973.258196759256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45973.258196759256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45973.258196759256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45973.258196759256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45973.258196759256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45973.258196759256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45973.258196759256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45973.258196759256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45973.258196759256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45973.258196759256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45973.258196759256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45973.258196759256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45973.258196759256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45973.258196759256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45973.258196759256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45973.258196759256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45973.258196759256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45973.258196759256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45973.258196759256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45973.258196759256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45973.258196759256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45973.258196759256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45973.258196759256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45973.258196759256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45973.258196759256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45973.258196759256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45973.258196759256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45973.258196759256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45973.258196759256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45973.258196759256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45973.258196759256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45973.258196759256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45973.258196759256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45973.258196759256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45973.258196759256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45973.258196759256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45973.258196759256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45973.258196759256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45973.258196759256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45973.258196759256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45973.258196759256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45973.258196759256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45973.258196759256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45973.258196759256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45973.258196759256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45973.258196759256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45973.258196759256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45973.258196759256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45973.258196759256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45973.258196759256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45973.258196759256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45973.258196759256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45973.258196759256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45973.258196759256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45973.258196759256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45973.258196759256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45973.258196759256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45973.258196759256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45973.258196759256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45973.258196759256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45973.258196759256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45973.258196759256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45973.258196759256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45973.258196759256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45973.258196759256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45973.258196759256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45973.258196759256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45973.258196759256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45973.258196759256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45973.258196759256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45973.258196759256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45973.258196759256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45973.258196759256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45973.258196759256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45973.258196759256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45973.258196759256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45973.258196759256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45973.258196759256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45973.258196759256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45973.258196759256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45973.258196759256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45973.258196759256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45973.258196759256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45973.258196759256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45973.258196759256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45973.258196759256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45973.258196759256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45973.258196759256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45973.258196759256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45973.258196759256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45973.258196759256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45973.258196759256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45973.258196759256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45973.258196759256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45973.258196759256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45973.258196759256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45973.258196759256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45973.258196759256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45973.258196759256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45973.258196759256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45973.258196759256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45973.258196759256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45973.258196759256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45973.258196759256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45973.258196759256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45973.258196759256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45973.258196759256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45973.258196759256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45973.258196759256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45973.258196759256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45973.258196759256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45973.258196759256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45973.258196759256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45973.258196759256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45973.258196759256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45973.258196759256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45973.258196759256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45973.258196759256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45973.258196759256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45973.258196759256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45973.258196759256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45973.258196759256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45973.258196759256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45973.258196759256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45973.258196759256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45973.258196759256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45973.258196759256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45973.258196759256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45973.258196759256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45973.258196759256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45973.258196759256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45973.258196759256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45973.258196759256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45973.258196759256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45973.258196759256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45973.258196759256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45973.258196759256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45973.258196759256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45973.258196759256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45973.258196759256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45973.258196759256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45973.258196759256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45973.258196759256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45973.258196759256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45973.258196759256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45973.258196759256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45973.258196759256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45973.258196759256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45973.258196759256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45973.258196759256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45973.258196759256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45973.258196759256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45973.258196759256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45973.258196759256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45973.258196759256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45973.258196759256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45973.258196759256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45973.258196759256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45973.258196759256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45973.258196759256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45973.258196759256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45973.258196759256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45973.258196759256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45973.258196759256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45973.258196759256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45973.258196759256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45973.258196759256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45973.258196759256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45973.258196759256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45973.258196759256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45973.258196759256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45973.258196759256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45973.258196759256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45973.258196759256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45973.258196759256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45973.258196759256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45973.258196759256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45973.258196759256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45973.258196759256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45973.258196759256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45973.258196759256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45973.258196759256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45973.258196759256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45973.258196759256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45973.258196759256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45973.258196759256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45973.258196759256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45973.258196759256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45973.258196759256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45973.258196759256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45973.258196759256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45973.258196759256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45973.258196759256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45973.258196759256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45973.258196759256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45973.258196759256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45973.258196759256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45973.258196759256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45973.258196759256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45973.258196759256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45973.258196759256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45973.258196759256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45973.258196759256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45973.258196759256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45973.258196759256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45973.258196759256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45973.258196759256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45973.258196759256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45973.258196759256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45973.258196759256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45973.258196759256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45973.258196759256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45973.258196759256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45973.258196759256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45973.258196759256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45973.258196759256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45973.258196759256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45973.258196759256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45973.258196759256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45973.258196759256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45973.258196759256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45973.258196759256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45973.258196759256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45973.258196759256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45973.258196759256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45973.258196759256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45973.258196759256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45973.258196759256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45973.258196759256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45973.258196759256</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
  <sheetViews>
    <sheetView workbookViewId="0">
      <selection activeCell="F6" sqref="F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269.77747916665976</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39110</v>
      </c>
      <c r="E3" s="95" t="s">
        <v>39021</v>
      </c>
      <c r="F3" s="96">
        <v>45973.154166666667</v>
      </c>
      <c r="G3" s="97">
        <f ca="1">IFERROR(NOW()-F3,"")</f>
        <v>0.10403009258880047</v>
      </c>
      <c r="H3" s="96">
        <v>45973.011620370373</v>
      </c>
      <c r="I3" s="135" t="str">
        <f>IFERROR(VLOOKUP(D3,DB!A:F,6,0),"")</f>
        <v>Generator-SG</v>
      </c>
      <c r="J3" s="135">
        <f>IFERROR(VLOOKUP(D3,DB!A:G,7,0),"")</f>
        <v>0</v>
      </c>
      <c r="K3" s="98" t="s">
        <v>39111</v>
      </c>
      <c r="L3" s="92" t="str">
        <f>IFERROR(VLOOKUP(D3,DB!A:I,9,0),"")</f>
        <v>Latis</v>
      </c>
    </row>
    <row r="4" spans="1:16" ht="15" customHeight="1">
      <c r="A4" s="135"/>
      <c r="B4" s="135" t="str">
        <f>IFERROR(VLOOKUP(D4,DB!A:K,11,0),"")</f>
        <v/>
      </c>
      <c r="C4" s="94"/>
      <c r="D4" s="92"/>
      <c r="E4" s="95"/>
      <c r="F4" s="96"/>
      <c r="G4" s="97">
        <f ca="1">IFERROR(NOW()-F4,"")</f>
        <v>45973.258196759256</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45973.258196759256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45973.258196759256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45973.258196759256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45973.258196759256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45973.258196759256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45973.258196759256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45973.258196759256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45973.258196759256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45973.258196759256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45973.258196759256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45973.258196759256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45973.258196759256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45973.258196759256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45973.258196759256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45973.258196759256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45973.258196759256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45973.258196759256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45973.258196759256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45973.258196759256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45973.258196759256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45973.258196759256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45973.258196759256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45973.258196759256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45973.258196759256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45973.258196759256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45973.258196759256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45973.258196759256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45973.258196759256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45973.258196759256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45973.258196759256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45973.258196759256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45973.258196759256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45973.258196759256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45973.258196759256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45973.258196759256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45973.258196759256</v>
      </c>
      <c r="H40" s="96"/>
      <c r="I40" s="135" t="str">
        <f>IFERROR(VLOOKUP(D40,DB!A:F,6,0),"")</f>
        <v/>
      </c>
      <c r="J40" s="135" t="str">
        <f>IFERROR(VLOOKUP(D40,DB!A:G,7,0),"")</f>
        <v/>
      </c>
      <c r="K40" s="98"/>
      <c r="L40" s="92" t="str">
        <f>IFERROR(VLOOKUP(D40,DB!A:I,9,0),"")</f>
        <v/>
      </c>
    </row>
    <row r="41" spans="1:12" ht="15" customHeight="1">
      <c r="A41" s="149"/>
      <c r="B41" s="149" t="str">
        <f>IFERROR(VLOOKUP(D41,DB!A:K,11,0),"")</f>
        <v/>
      </c>
      <c r="C41" s="150"/>
      <c r="D41" s="151"/>
      <c r="E41" s="152"/>
      <c r="F41" s="153"/>
      <c r="G41" s="97">
        <f ca="1">IFERROR(NOW()-F41,"")</f>
        <v>45973.258196759256</v>
      </c>
      <c r="H41" s="153"/>
      <c r="I41" s="149" t="str">
        <f>IFERROR(VLOOKUP(D41,DB!A:F,6,0),"")</f>
        <v/>
      </c>
      <c r="J41" s="149" t="str">
        <f>IFERROR(VLOOKUP(D41,DB!A:G,7,0),"")</f>
        <v/>
      </c>
      <c r="K41" s="154"/>
      <c r="L41" s="151" t="str">
        <f>IFERROR(VLOOKUP(D41,DB!A:I,9,0),"")</f>
        <v/>
      </c>
    </row>
    <row r="42" spans="1:12" ht="15" customHeight="1">
      <c r="A42" s="149"/>
      <c r="B42" s="149" t="str">
        <f>IFERROR(VLOOKUP(D42,DB!A:K,11,0),"")</f>
        <v/>
      </c>
      <c r="C42" s="150"/>
      <c r="D42" s="151"/>
      <c r="E42" s="152"/>
      <c r="F42" s="153"/>
      <c r="G42" s="97">
        <f ca="1">IFERROR(NOW()-F42,"")</f>
        <v>45973.258196759256</v>
      </c>
      <c r="H42" s="153"/>
      <c r="I42" s="149" t="str">
        <f>IFERROR(VLOOKUP(D42,DB!A:F,6,0),"")</f>
        <v/>
      </c>
      <c r="J42" s="149" t="str">
        <f>IFERROR(VLOOKUP(D42,DB!A:G,7,0),"")</f>
        <v/>
      </c>
      <c r="K42" s="154"/>
      <c r="L42" s="151" t="str">
        <f>IFERROR(VLOOKUP(D42,DB!A:I,9,0),"")</f>
        <v/>
      </c>
    </row>
    <row r="43" spans="1:12" ht="15" customHeight="1">
      <c r="A43" s="149"/>
      <c r="B43" s="149" t="str">
        <f>IFERROR(VLOOKUP(D43,DB!A:K,11,0),"")</f>
        <v/>
      </c>
      <c r="C43" s="150"/>
      <c r="D43" s="151"/>
      <c r="E43" s="152"/>
      <c r="F43" s="153"/>
      <c r="G43" s="97">
        <f ca="1">IFERROR(NOW()-F43,"")</f>
        <v>45973.258196759256</v>
      </c>
      <c r="H43" s="153"/>
      <c r="I43" s="149" t="str">
        <f>IFERROR(VLOOKUP(D43,DB!A:F,6,0),"")</f>
        <v/>
      </c>
      <c r="J43" s="149" t="str">
        <f>IFERROR(VLOOKUP(D43,DB!A:G,7,0),"")</f>
        <v/>
      </c>
      <c r="K43" s="154"/>
      <c r="L43" s="151" t="str">
        <f>IFERROR(VLOOKUP(D43,DB!A:I,9,0),"")</f>
        <v/>
      </c>
    </row>
    <row r="44" spans="1:12" ht="15" customHeight="1">
      <c r="A44" s="149"/>
      <c r="B44" s="149" t="str">
        <f>IFERROR(VLOOKUP(D44,DB!A:K,11,0),"")</f>
        <v/>
      </c>
      <c r="C44" s="150"/>
      <c r="D44" s="151"/>
      <c r="E44" s="152"/>
      <c r="F44" s="153"/>
      <c r="G44" s="97">
        <f ca="1">IFERROR(NOW()-F44,"")</f>
        <v>45973.258196759256</v>
      </c>
      <c r="H44" s="153"/>
      <c r="I44" s="149" t="str">
        <f>IFERROR(VLOOKUP(D44,DB!A:F,6,0),"")</f>
        <v/>
      </c>
      <c r="J44" s="149" t="str">
        <f>IFERROR(VLOOKUP(D44,DB!A:G,7,0),"")</f>
        <v/>
      </c>
      <c r="K44" s="154"/>
      <c r="L44" s="151" t="str">
        <f>IFERROR(VLOOKUP(D44,DB!A:I,9,0),"")</f>
        <v/>
      </c>
    </row>
    <row r="45" spans="1:12" ht="15" customHeight="1">
      <c r="A45" s="149"/>
      <c r="B45" s="149" t="str">
        <f>IFERROR(VLOOKUP(D45,DB!A:K,11,0),"")</f>
        <v/>
      </c>
      <c r="C45" s="150"/>
      <c r="D45" s="151"/>
      <c r="E45" s="152"/>
      <c r="F45" s="153"/>
      <c r="G45" s="97">
        <f ca="1">IFERROR(NOW()-F45,"")</f>
        <v>45973.258196759256</v>
      </c>
      <c r="H45" s="153"/>
      <c r="I45" s="149" t="str">
        <f>IFERROR(VLOOKUP(D45,DB!A:F,6,0),"")</f>
        <v/>
      </c>
      <c r="J45" s="149" t="str">
        <f>IFERROR(VLOOKUP(D45,DB!A:G,7,0),"")</f>
        <v/>
      </c>
      <c r="K45" s="154"/>
      <c r="L45" s="151" t="str">
        <f>IFERROR(VLOOKUP(D45,DB!A:I,9,0),"")</f>
        <v/>
      </c>
    </row>
    <row r="46" spans="1:12" ht="15" customHeight="1">
      <c r="A46" s="149"/>
      <c r="B46" s="149" t="str">
        <f>IFERROR(VLOOKUP(D46,DB!A:K,11,0),"")</f>
        <v/>
      </c>
      <c r="C46" s="150"/>
      <c r="D46" s="151"/>
      <c r="E46" s="152"/>
      <c r="F46" s="153"/>
      <c r="G46" s="97">
        <f ca="1">IFERROR(NOW()-F46,"")</f>
        <v>45973.258196759256</v>
      </c>
      <c r="H46" s="153"/>
      <c r="I46" s="149" t="str">
        <f>IFERROR(VLOOKUP(D46,DB!A:F,6,0),"")</f>
        <v/>
      </c>
      <c r="J46" s="149" t="str">
        <f>IFERROR(VLOOKUP(D46,DB!A:G,7,0),"")</f>
        <v/>
      </c>
      <c r="K46" s="154"/>
      <c r="L46" s="151" t="str">
        <f>IFERROR(VLOOKUP(D46,DB!A:I,9,0),"")</f>
        <v/>
      </c>
    </row>
    <row r="47" spans="1:12" ht="15" customHeight="1">
      <c r="A47" s="149"/>
      <c r="B47" s="149" t="str">
        <f>IFERROR(VLOOKUP(D47,DB!A:K,11,0),"")</f>
        <v/>
      </c>
      <c r="C47" s="150"/>
      <c r="D47" s="151"/>
      <c r="E47" s="152"/>
      <c r="F47" s="153"/>
      <c r="G47" s="97">
        <f ca="1">IFERROR(NOW()-F47,"")</f>
        <v>45973.258196759256</v>
      </c>
      <c r="H47" s="153"/>
      <c r="I47" s="149" t="str">
        <f>IFERROR(VLOOKUP(D47,DB!A:F,6,0),"")</f>
        <v/>
      </c>
      <c r="J47" s="149" t="str">
        <f>IFERROR(VLOOKUP(D47,DB!A:G,7,0),"")</f>
        <v/>
      </c>
      <c r="K47" s="154"/>
      <c r="L47" s="151" t="str">
        <f>IFERROR(VLOOKUP(D47,DB!A:I,9,0),"")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9"/>
  <sheetViews>
    <sheetView workbookViewId="0">
      <selection activeCell="D3" sqref="D3"/>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39112</v>
      </c>
      <c r="B2" s="37" t="str">
        <f>IFERROR(VLOOKUP(D2,DB!A:K,11,0),"")</f>
        <v>R5</v>
      </c>
      <c r="C2" s="37">
        <v>3</v>
      </c>
      <c r="D2" s="107" t="s">
        <v>36011</v>
      </c>
      <c r="E2" s="37" t="s">
        <v>39021</v>
      </c>
      <c r="F2" s="38">
        <v>45891.832060185188</v>
      </c>
      <c r="G2" s="116">
        <f ca="1">IFERROR(NOW()-F2,"")</f>
        <v>81.426136574067641</v>
      </c>
      <c r="H2" s="38">
        <v>45891.790393518517</v>
      </c>
      <c r="I2" s="37" t="str">
        <f>IFERROR(VLOOKUP(D2,DB!A:F,6,0),"")</f>
        <v>Generator-SG</v>
      </c>
      <c r="J2" s="37" t="str">
        <f>IFERROR(VLOOKUP(D2,DB!A:G,7,0),"")</f>
        <v>Vandalized</v>
      </c>
      <c r="K2" s="37" t="s">
        <v>39113</v>
      </c>
      <c r="L2" s="37" t="str">
        <f>IFERROR(VLOOKUP(D2,DB!A:I,9,0),"")</f>
        <v>Latis</v>
      </c>
      <c r="M2" s="106"/>
    </row>
    <row r="3" spans="1:13" ht="30">
      <c r="A3" s="37" t="s">
        <v>39114</v>
      </c>
      <c r="B3" s="37" t="str">
        <f>IFERROR(VLOOKUP(D3,DB!A:K,11,0),"")</f>
        <v>R5</v>
      </c>
      <c r="C3" s="37">
        <v>1</v>
      </c>
      <c r="D3" s="37" t="s">
        <v>33268</v>
      </c>
      <c r="E3" s="37" t="s">
        <v>39024</v>
      </c>
      <c r="F3" s="38">
        <v>45926.188877314817</v>
      </c>
      <c r="G3" s="116">
        <f t="shared" ref="G3" ca="1" si="0">IFERROR(NOW()-F3,"")</f>
        <v>47.069319444439316</v>
      </c>
      <c r="H3" s="38">
        <v>45926.158159722225</v>
      </c>
      <c r="I3" s="37" t="str">
        <f>IFERROR(VLOOKUP(D3,DB!A:F,6,0),"")</f>
        <v>SCECO</v>
      </c>
      <c r="J3" s="37" t="str">
        <f>IFERROR(VLOOKUP(D3,DB!A:G,7,0),"")</f>
        <v>Good</v>
      </c>
      <c r="K3" s="37" t="s">
        <v>39115</v>
      </c>
      <c r="L3" s="37" t="str">
        <f>IFERROR(VLOOKUP(D3,DB!A:I,9,0),"")</f>
        <v>Latis</v>
      </c>
      <c r="M3" s="106"/>
    </row>
    <row r="4" spans="1:13" ht="48" customHeight="1">
      <c r="A4" s="124" t="s">
        <v>39116</v>
      </c>
      <c r="B4" s="124" t="str">
        <f>IFERROR(VLOOKUP(D4,DB!A:K,11,0),"")</f>
        <v>R5</v>
      </c>
      <c r="C4" s="124">
        <v>1</v>
      </c>
      <c r="D4" s="124" t="s">
        <v>34758</v>
      </c>
      <c r="E4" s="124" t="s">
        <v>39024</v>
      </c>
      <c r="F4" s="125">
        <v>45948.661111111112</v>
      </c>
      <c r="G4" s="126">
        <f t="shared" ref="G4:G28" ca="1" si="1">IFERROR(NOW()-F4,"")</f>
        <v>24.597085648143548</v>
      </c>
      <c r="H4" s="125">
        <v>45948.661111111112</v>
      </c>
      <c r="I4" s="124" t="str">
        <f>IFERROR(VLOOKUP(D4,DB!A:F,6,0),"")</f>
        <v>SCECO</v>
      </c>
      <c r="J4" s="124" t="str">
        <f>IFERROR(VLOOKUP(D4,DB!A:G,7,0),"")</f>
        <v>Dead</v>
      </c>
      <c r="K4" s="124" t="s">
        <v>39117</v>
      </c>
      <c r="L4" s="124" t="str">
        <f>IFERROR(VLOOKUP(D4,DB!A:I,9,0),"")</f>
        <v>Latis</v>
      </c>
    </row>
    <row r="5" spans="1:13" ht="30.75">
      <c r="A5" s="124" t="s">
        <v>39118</v>
      </c>
      <c r="B5" s="124" t="s">
        <v>5443</v>
      </c>
      <c r="C5" s="124">
        <v>1</v>
      </c>
      <c r="D5" s="124" t="s">
        <v>32330</v>
      </c>
      <c r="E5" s="124" t="s">
        <v>39021</v>
      </c>
      <c r="F5" s="125">
        <v>45968.848599537036</v>
      </c>
      <c r="G5" s="126">
        <v>0.54726851851851854</v>
      </c>
      <c r="H5" s="125">
        <v>45968.827465277776</v>
      </c>
      <c r="I5" s="124" t="s">
        <v>22</v>
      </c>
      <c r="J5" s="124" t="s">
        <v>65</v>
      </c>
      <c r="K5" s="124" t="s">
        <v>39119</v>
      </c>
      <c r="L5" s="124" t="s">
        <v>8145</v>
      </c>
    </row>
    <row r="6" spans="1:13">
      <c r="A6" s="124" t="s">
        <v>39120</v>
      </c>
      <c r="B6" s="124" t="str">
        <f>IFERROR(VLOOKUP(D6,DB!A:K,11,0),"")</f>
        <v>R5</v>
      </c>
      <c r="C6" s="124">
        <v>1</v>
      </c>
      <c r="D6" s="124" t="s">
        <v>37372</v>
      </c>
      <c r="E6" s="124" t="s">
        <v>39021</v>
      </c>
      <c r="F6" s="125">
        <v>45972.737916666665</v>
      </c>
      <c r="G6" s="126">
        <f t="shared" ca="1" si="1"/>
        <v>0.52028009259083774</v>
      </c>
      <c r="H6" s="125">
        <v>45972.721944444442</v>
      </c>
      <c r="I6" s="124" t="str">
        <f>IFERROR(VLOOKUP(D6,DB!A:F,6,0),"")</f>
        <v>Generator-SG</v>
      </c>
      <c r="J6" s="124" t="str">
        <f>IFERROR(VLOOKUP(D6,DB!A:G,7,0),"")</f>
        <v>Vandalized</v>
      </c>
      <c r="K6" s="124" t="s">
        <v>39121</v>
      </c>
      <c r="L6" s="124" t="str">
        <f>IFERROR(VLOOKUP(D6,DB!A:I,9,0),"")</f>
        <v>Latis</v>
      </c>
    </row>
    <row r="7" spans="1:13">
      <c r="A7" s="124"/>
      <c r="B7" s="124" t="str">
        <f>IFERROR(VLOOKUP(D7,DB!A:K,11,0),"")</f>
        <v/>
      </c>
      <c r="C7" s="124"/>
      <c r="D7" s="124"/>
      <c r="E7" s="124"/>
      <c r="F7" s="125"/>
      <c r="G7" s="126">
        <f t="shared" ca="1" si="1"/>
        <v>45973.258196759256</v>
      </c>
      <c r="H7" s="125"/>
      <c r="I7" s="124" t="str">
        <f>IFERROR(VLOOKUP(D7,DB!A:F,6,0),"")</f>
        <v/>
      </c>
      <c r="J7" s="124" t="str">
        <f>IFERROR(VLOOKUP(D7,DB!A:G,7,0),"")</f>
        <v/>
      </c>
      <c r="K7" s="124"/>
      <c r="L7" s="124" t="str">
        <f>IFERROR(VLOOKUP(D7,DB!A:I,9,0),"")</f>
        <v/>
      </c>
    </row>
    <row r="8" spans="1:13">
      <c r="A8" s="124"/>
      <c r="B8" s="124" t="str">
        <f>IFERROR(VLOOKUP(D8,DB!A:K,11,0),"")</f>
        <v/>
      </c>
      <c r="C8" s="124"/>
      <c r="D8"/>
      <c r="E8" s="124"/>
      <c r="F8" s="125"/>
      <c r="G8" s="126">
        <f t="shared" ca="1" si="1"/>
        <v>45973.258196759256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45973.258196759256</v>
      </c>
      <c r="H9" s="125"/>
      <c r="I9" s="124" t="str">
        <f>IFERROR(VLOOKUP(D9,DB!A:F,6,0),"")</f>
        <v/>
      </c>
      <c r="J9" s="124" t="str">
        <f>IFERROR(VLOOKUP(D9,DB!A:G,7,0),"")</f>
        <v/>
      </c>
      <c r="K9" s="124"/>
      <c r="L9" s="124" t="str">
        <f>IFERROR(VLOOKUP(D9,DB!A:I,9,0),"")</f>
        <v/>
      </c>
    </row>
    <row r="10" spans="1:13">
      <c r="A10" s="124"/>
      <c r="B10" s="124" t="str">
        <f>IFERROR(VLOOKUP(D10,DB!A:K,11,0),"")</f>
        <v/>
      </c>
      <c r="C10" s="124"/>
      <c r="D10"/>
      <c r="E10" s="124"/>
      <c r="F10" s="125"/>
      <c r="G10" s="126">
        <f t="shared" ca="1" si="1"/>
        <v>45973.258196759256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45973.258196759256</v>
      </c>
      <c r="H11" s="125"/>
      <c r="I11" s="124" t="str">
        <f>IFERROR(VLOOKUP(D11,DB!A:F,6,0),"")</f>
        <v/>
      </c>
      <c r="J11" s="124" t="str">
        <f>IFERROR(VLOOKUP(D11,DB!A:G,7,0),"")</f>
        <v/>
      </c>
      <c r="K11" s="124"/>
      <c r="L11" s="124" t="str">
        <f>IFERROR(VLOOKUP(D11,DB!A:I,9,0),"")</f>
        <v/>
      </c>
    </row>
    <row r="12" spans="1:13">
      <c r="A12" s="124"/>
      <c r="B12" s="124" t="str">
        <f>IFERROR(VLOOKUP(D12,DB!A:K,11,0),"")</f>
        <v/>
      </c>
      <c r="C12" s="124"/>
      <c r="D12"/>
      <c r="E12" s="124"/>
      <c r="F12" s="124"/>
      <c r="G12" s="126">
        <f t="shared" ca="1" si="1"/>
        <v>45973.258196759256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45973.258196759256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45973.258196759256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45973.258196759256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45973.258196759256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45973.258196759256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45973.258196759256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45973.258196759256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45973.258196759256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45973.258196759256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45973.258196759256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45973.258196759256</v>
      </c>
      <c r="H23" s="125"/>
      <c r="I23" s="124" t="str">
        <f>IFERROR(VLOOKUP(D23,DB!A:F,6,0),"")</f>
        <v/>
      </c>
      <c r="J23" s="124" t="str">
        <f>IFERROR(VLOOKUP(D23,DB!A:G,7,0),"")</f>
        <v/>
      </c>
      <c r="K23" s="124"/>
      <c r="L23" s="124" t="str">
        <f>IFERROR(VLOOKUP(D23,DB!A:I,9,0),"")</f>
        <v/>
      </c>
    </row>
    <row r="24" spans="1:12">
      <c r="A24" s="124"/>
      <c r="B24" s="124" t="str">
        <f>IFERROR(VLOOKUP(D24,DB!A:K,11,0),"")</f>
        <v/>
      </c>
      <c r="C24" s="124"/>
      <c r="D24"/>
      <c r="E24" s="124"/>
      <c r="F24" s="124"/>
      <c r="G24" s="126">
        <f t="shared" ca="1" si="1"/>
        <v>45973.258196759256</v>
      </c>
      <c r="H24" s="125"/>
      <c r="I24" s="124" t="str">
        <f>IFERROR(VLOOKUP(D24,DB!A:F,6,0),"")</f>
        <v/>
      </c>
      <c r="J24" s="124" t="str">
        <f>IFERROR(VLOOKUP(D24,DB!A:G,7,0),"")</f>
        <v/>
      </c>
      <c r="K24" s="124"/>
      <c r="L24" s="124" t="str">
        <f>IFERROR(VLOOKUP(D24,DB!A:I,9,0),"")</f>
        <v/>
      </c>
    </row>
    <row r="25" spans="1:12">
      <c r="A25" s="124"/>
      <c r="B25" s="124" t="str">
        <f>IFERROR(VLOOKUP(D25,DB!A:K,11,0),"")</f>
        <v/>
      </c>
      <c r="C25" s="124"/>
      <c r="D25"/>
      <c r="E25" s="124"/>
      <c r="F25" s="124"/>
      <c r="G25" s="126">
        <f t="shared" ca="1" si="1"/>
        <v>45973.258196759256</v>
      </c>
      <c r="H25" s="125"/>
      <c r="I25" s="124" t="str">
        <f>IFERROR(VLOOKUP(D25,DB!A:F,6,0),"")</f>
        <v/>
      </c>
      <c r="J25" s="124" t="str">
        <f>IFERROR(VLOOKUP(D25,DB!A:G,7,0),"")</f>
        <v/>
      </c>
      <c r="K25" s="124"/>
      <c r="L25" s="124" t="str">
        <f>IFERROR(VLOOKUP(D25,DB!A:I,9,0),"")</f>
        <v/>
      </c>
    </row>
    <row r="26" spans="1:12">
      <c r="A26" s="124"/>
      <c r="B26" s="124" t="str">
        <f>IFERROR(VLOOKUP(D26,DB!A:K,11,0),"")</f>
        <v/>
      </c>
      <c r="C26" s="124"/>
      <c r="D26"/>
      <c r="E26" s="124"/>
      <c r="F26" s="124"/>
      <c r="G26" s="126">
        <f t="shared" ca="1" si="1"/>
        <v>45973.258196759256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45973.258196759256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45973.258196759256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ref="G29:G92" ca="1" si="2">IFERROR(NOW()-F29,"")</f>
        <v>45973.258196759256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45973.258196759256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45973.258196759256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45973.258196759256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45973.258196759256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45973.258196759256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45973.258196759256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45973.258196759256</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45973.258196759256</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45973.258196759256</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45973.258196759256</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45973.258196759256</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45973.258196759256</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45973.258196759256</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45973.258196759256</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45973.258196759256</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45973.258196759256</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45973.258196759256</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45973.258196759256</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45973.258196759256</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45973.258196759256</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45973.258196759256</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45973.258196759256</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45973.258196759256</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45973.258196759256</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45973.258196759256</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45973.258196759256</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45973.258196759256</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45973.258196759256</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45973.258196759256</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45973.258196759256</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45973.258196759256</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45973.258196759256</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45973.258196759256</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45973.258196759256</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45973.258196759256</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45973.258196759256</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45973.258196759256</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45973.258196759256</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45973.258196759256</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45973.258196759256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45973.258196759256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45973.258196759256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45973.258196759256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45973.258196759256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45973.258196759256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45973.258196759256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45973.258196759256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45973.258196759256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45973.258196759256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45973.258196759256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45973.258196759256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45973.258196759256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45973.258196759256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45973.258196759256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45973.258196759256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45973.258196759256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2"/>
        <v>45973.258196759256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45973.258196759256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2"/>
        <v>45973.258196759256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2"/>
        <v>45973.258196759256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2"/>
        <v>45973.258196759256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2"/>
        <v>45973.258196759256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2"/>
        <v>45973.258196759256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ref="G93:G156" ca="1" si="3">IFERROR(NOW()-F93,"")</f>
        <v>45973.258196759256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45973.258196759256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45973.258196759256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45973.258196759256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45973.258196759256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45973.258196759256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45973.258196759256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45973.258196759256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45973.258196759256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45973.258196759256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45973.258196759256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45973.258196759256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45973.258196759256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45973.258196759256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45973.258196759256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45973.258196759256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45973.258196759256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45973.258196759256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45973.258196759256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45973.258196759256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45973.258196759256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45973.258196759256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45973.258196759256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45973.258196759256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45973.258196759256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45973.258196759256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45973.258196759256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45973.258196759256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45973.258196759256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45973.258196759256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45973.258196759256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45973.258196759256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45973.258196759256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45973.258196759256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45973.258196759256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45973.258196759256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45973.258196759256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45973.258196759256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45973.258196759256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45973.258196759256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45973.258196759256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45973.258196759256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45973.258196759256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45973.258196759256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45973.258196759256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45973.258196759256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45973.258196759256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45973.258196759256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45973.258196759256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45973.258196759256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45973.258196759256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45973.258196759256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45973.258196759256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45973.258196759256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45973.258196759256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45973.258196759256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45973.258196759256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45973.258196759256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45973.258196759256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45973.258196759256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45973.258196759256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45973.258196759256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45973.258196759256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45973.258196759256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ref="G157:G220" ca="1" si="4">IFERROR(NOW()-F157,"")</f>
        <v>45973.258196759256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45973.258196759256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45973.258196759256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45973.258196759256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45973.258196759256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45973.258196759256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45973.258196759256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45973.258196759256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45973.258196759256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45973.258196759256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45973.258196759256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45973.258196759256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45973.258196759256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45973.258196759256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45973.258196759256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45973.258196759256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45973.258196759256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45973.258196759256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45973.258196759256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45973.258196759256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45973.258196759256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45973.258196759256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45973.258196759256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45973.258196759256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45973.258196759256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45973.258196759256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45973.258196759256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45973.258196759256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45973.258196759256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45973.258196759256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45973.258196759256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45973.258196759256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45973.258196759256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45973.258196759256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45973.258196759256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45973.258196759256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45973.258196759256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45973.258196759256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45973.258196759256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45973.258196759256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45973.258196759256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45973.258196759256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45973.258196759256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45973.258196759256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45973.258196759256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45973.258196759256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45973.258196759256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45973.258196759256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45973.258196759256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45973.258196759256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45973.258196759256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45973.258196759256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45973.258196759256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45973.258196759256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45973.258196759256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45973.258196759256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45973.258196759256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45973.258196759256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45973.258196759256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45973.258196759256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45973.258196759256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45973.258196759256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45973.258196759256</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45973.258196759256</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ref="G221:G284" ca="1" si="5">IFERROR(NOW()-F221,"")</f>
        <v>45973.258196759256</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45973.258196759256</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45973.258196759256</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45973.258196759256</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45973.258196759256</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45973.258196759256</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45973.258196759256</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45973.258196759256</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45973.258196759256</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45973.258196759256</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45973.258196759256</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45973.258196759256</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45973.258196759256</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45973.258196759256</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45973.258196759256</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45973.258196759256</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45973.258196759256</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45973.258196759256</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45973.258196759256</v>
      </c>
      <c r="H239" s="124"/>
      <c r="I239" s="124" t="str">
        <f>IFERROR(VLOOKUP(D239,DB!A:F,6,0),"")</f>
        <v/>
      </c>
      <c r="J239" s="124" t="str">
        <f>IFERROR(VLOOKUP(D239,DB!A:G,7,0),"")</f>
        <v/>
      </c>
      <c r="K239" s="124"/>
      <c r="L239" s="124" t="str">
        <f>IFERROR(VLOOKUP(D239,DB!A:I,9,0),"")</f>
        <v/>
      </c>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sheetData>
  <dataValidations count="2">
    <dataValidation allowBlank="1" showInputMessage="1" showErrorMessage="1" sqref="E1" xr:uid="{920C6338-E771-4DAE-8C89-92A9093EA4DE}"/>
    <dataValidation type="list" allowBlank="1" showInputMessage="1" showErrorMessage="1" sqref="E2:E2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2"/>
  <sheetViews>
    <sheetView workbookViewId="0">
      <selection activeCell="D11" sqref="D11"/>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6" t="s">
        <v>39122</v>
      </c>
      <c r="B2" s="141" t="str">
        <f>IFERROR(VLOOKUP(D2,DB!A:K,11,0),"")</f>
        <v>R6</v>
      </c>
      <c r="C2" s="142">
        <v>1</v>
      </c>
      <c r="D2" s="141" t="s">
        <v>37249</v>
      </c>
      <c r="E2" s="124" t="s">
        <v>39021</v>
      </c>
      <c r="F2" s="143">
        <v>45972.832800925928</v>
      </c>
      <c r="G2" s="105">
        <f t="shared" ref="G2:G64" ca="1" si="0">IFERROR(NOW()-F2,"-")</f>
        <v>0.42539583332836628</v>
      </c>
      <c r="H2" s="143">
        <v>45972.827187499999</v>
      </c>
      <c r="I2" s="141" t="str">
        <f>IFERROR(VLOOKUP(D2,DB!A:F,6,0),"")</f>
        <v>Generator-SG</v>
      </c>
      <c r="J2" s="141" t="str">
        <f>IFERROR(VLOOKUP(D2,DB!A:G,7,0),"")</f>
        <v>Vandalized</v>
      </c>
      <c r="K2" s="144" t="s">
        <v>39123</v>
      </c>
      <c r="L2" s="145" t="str">
        <f>IFERROR(VLOOKUP(D2,DB!A:I,9,0),"")</f>
        <v>Latis</v>
      </c>
    </row>
    <row r="3" spans="1:16382" ht="31.5" customHeight="1">
      <c r="A3" s="140"/>
      <c r="B3" s="141" t="str">
        <f>IFERROR(VLOOKUP(D3,DB!A:K,11,0),"")</f>
        <v/>
      </c>
      <c r="C3" s="142"/>
      <c r="D3" s="141"/>
      <c r="E3" s="124"/>
      <c r="F3" s="143"/>
      <c r="G3" s="105">
        <f t="shared" ca="1" si="0"/>
        <v>45973.258196759256</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45973.258196759256</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45973.258196759256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45973.258196759256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61"/>
      <c r="E7" s="124"/>
      <c r="F7" s="143"/>
      <c r="G7" s="105">
        <f t="shared" ca="1" si="0"/>
        <v>45973.258196759256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45973.258196759256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45973.258196759256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45973.258196759256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45973.258196759256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45973.258196759256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45973.258196759256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45973.258196759256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45973.258196759256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45973.258196759256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45973.258196759256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45973.258196759256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45973.258196759256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45973.258196759256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45973.258196759256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45973.258196759256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45973.258196759256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45973.258196759256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45973.258196759256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45973.258196759256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45973.258196759256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45973.258196759256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45973.258196759256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45973.258196759256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45973.258196759256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45973.258196759256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45973.258196759256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45973.258196759256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45973.258196759256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45973.258196759256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45973.258196759256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45973.258196759256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45973.258196759256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45973.258196759256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45973.258196759256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45973.258196759256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45973.258196759256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45973.258196759256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45973.258196759256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45973.258196759256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45973.258196759256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45973.258196759256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45973.258196759256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45973.258196759256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45973.258196759256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45973.258196759256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45973.258196759256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45973.258196759256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45973.258196759256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45973.258196759256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45973.258196759256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45973.258196759256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45973.258196759256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45973.258196759256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45973.258196759256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45973.258196759256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0"/>
        <v>45973.258196759256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0"/>
        <v>45973.258196759256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ref="G65:G128" ca="1" si="1">IFERROR(NOW()-F65,"-")</f>
        <v>45973.258196759256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45973.258196759256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45973.258196759256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45973.258196759256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45973.258196759256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45973.258196759256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45973.258196759256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45973.258196759256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45973.258196759256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45973.258196759256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45973.258196759256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45973.258196759256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45973.258196759256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45973.258196759256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45973.258196759256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45973.258196759256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45973.258196759256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45973.258196759256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45973.258196759256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45973.258196759256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45973.258196759256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45973.258196759256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45973.258196759256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45973.258196759256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45973.258196759256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45973.258196759256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45973.258196759256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45973.258196759256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45973.258196759256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45973.258196759256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45973.258196759256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45973.258196759256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45973.258196759256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45973.258196759256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45973.258196759256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45973.258196759256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45973.258196759256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45973.258196759256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45973.258196759256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45973.258196759256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45973.258196759256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45973.258196759256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45973.258196759256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45973.258196759256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45973.258196759256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45973.258196759256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45973.258196759256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45973.258196759256</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45973.258196759256</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45973.258196759256</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45973.258196759256</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45973.258196759256</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45973.258196759256</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45973.258196759256</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45973.258196759256</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45973.258196759256</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45973.258196759256</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45973.258196759256</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45973.258196759256</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45973.258196759256</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45973.258196759256</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45973.258196759256</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1"/>
        <v>45973.258196759256</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1"/>
        <v>45973.258196759256</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ref="G129:G162" ca="1" si="2">IFERROR(NOW()-F129,"-")</f>
        <v>45973.258196759256</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45973.258196759256</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45973.258196759256</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45973.258196759256</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45973.258196759256</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45973.258196759256</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45973.258196759256</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45973.258196759256</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45973.258196759256</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45973.258196759256</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45973.258196759256</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45973.258196759256</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45973.258196759256</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45973.258196759256</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45973.258196759256</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45973.258196759256</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45973.258196759256</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45973.258196759256</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45973.258196759256</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45973.258196759256</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45973.258196759256</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45973.258196759256</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45973.258196759256</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45973.258196759256</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45973.258196759256</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45973.258196759256</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45973.258196759256</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45973.258196759256</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45973.258196759256</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45973.258196759256</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45973.258196759256</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45973.258196759256</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2"/>
        <v>45973.258196759256</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2"/>
        <v>45973.258196759256</v>
      </c>
      <c r="H162" s="143"/>
      <c r="I162" s="141" t="str">
        <f>IFERROR(VLOOKUP(D162,DB!A:F,6,0),"")</f>
        <v/>
      </c>
      <c r="J162" s="141" t="str">
        <f>IFERROR(VLOOKUP(D162,DB!A:G,7,0),"")</f>
        <v/>
      </c>
      <c r="K162" s="144"/>
      <c r="L162" s="145" t="str">
        <f>IFERROR(VLOOKUP(D162,DB!A:I,9,0),"")</f>
        <v/>
      </c>
    </row>
  </sheetData>
  <dataValidations count="2">
    <dataValidation allowBlank="1" showInputMessage="1" showErrorMessage="1" sqref="E1" xr:uid="{9E1BC488-8814-4F8A-8DBE-742B3278AB71}"/>
    <dataValidation type="list" allowBlank="1" showInputMessage="1" showErrorMessage="1" sqref="E2:E1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2025-11-12T03:13:37Z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