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88" documentId="120_S{2AC9BD13-BADA-5192-A53E-5A8FF88502F6}" xr6:coauthVersionLast="47" xr6:coauthVersionMax="47" xr10:uidLastSave="{ABAA0788-AB72-4312-9A0C-0E5EFC99EF4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8" i="4"/>
  <c r="G8" i="4"/>
  <c r="I8" i="4"/>
  <c r="J8" i="4"/>
  <c r="L8"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<sst xmlns="http://schemas.openxmlformats.org/spreadsheetml/2006/main" count="181547" uniqueCount="39149">
  <si>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</si>
  <si>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</si>
  <si>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</si>
  <si>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</si>
  <si>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</si>
  <si>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</si>
  <si>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</si>
  <si>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</si>
  <si>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</si>
  <si>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</si>
  <si>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</si>
  <si>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</si>
  <si>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</si>
  <si>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</si>
  <si>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</si>
  <si>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</si>
  <si>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</si>
  <si>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</si>
  <si>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</si>
  <si>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</si>
  <si>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</si>
  <si>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</si>
  <si>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</si>
  <si>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</si>
  <si>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</si>
  <si>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</si>
  <si>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</si>
  <si>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</si>
  <si>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</si>
  <si>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</si>
  <si>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</si>
  <si>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</si>
  <si>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</si>
  <si>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</si>
  <si>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</si>
  <si>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</si>
  <si>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</si>
  <si>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</si>
  <si>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</si>
  <si>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</si>
  <si>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</si>
  <si>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</si>
  <si>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</si>
  <si>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</si>
  <si>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</si>
  <si>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</si>
  <si>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</si>
  <si>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</si>
  <si>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</si>
  <si>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</si>
  <si>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</si>
  <si>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</si>
  <si>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</si>
  <si>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</si>
  <si>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</si>
  <si>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</si>
  <si>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</si>
  <si>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</si>
  <si>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</si>
  <si>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</si>
  <si>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</si>
  <si>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</si>
  <si>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</si>
  <si>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</si>
  <si>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</si>
  <si>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</si>
  <si>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</si>
  <si>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</si>
  <si>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</si>
  <si>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</si>
  <si>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</si>
  <si>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</si>
  <si>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</si>
  <si>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</si>
  <si>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</si>
  <si>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</si>
  <si>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</si>
  <si>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</si>
  <si>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</si>
  <si>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</si>
  <si>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</si>
  <si>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</si>
  <si>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</si>
  <si>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</si>
  <si>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</si>
  <si>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</si>
  <si>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</si>
  <si>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</si>
  <si>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</si>
  <si>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</si>
  <si>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</si>
  <si>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</si>
  <si>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</si>
  <si>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</si>
  <si>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</si>
  <si>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</si>
  <si>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</si>
  <si>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</si>
  <si>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</si>
  <si>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</si>
  <si>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</si>
  <si>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</si>
  <si>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</si>
  <si>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</si>
  <si>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</si>
  <si>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</si>
  <si>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</si>
  <si>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</si>
  <si>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</si>
  <si>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</si>
  <si>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</si>
  <si>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</si>
  <si>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</si>
  <si>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</si>
  <si>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</si>
  <si>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</si>
  <si>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</si>
  <si>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</si>
  <si>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</si>
  <si>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</si>
  <si>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</si>
  <si>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</si>
  <si>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</si>
  <si>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</si>
  <si>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</si>
  <si>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</si>
  <si>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</si>
  <si>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</si>
  <si>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</si>
  <si>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</si>
  <si>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</si>
  <si>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</si>
  <si>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</si>
  <si>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</si>
  <si>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</si>
  <si>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</si>
  <si>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</si>
  <si>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</si>
  <si>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</si>
  <si>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</si>
  <si>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</si>
  <si>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</si>
  <si>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</si>
  <si>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</si>
  <si>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</si>
  <si>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</si>
  <si>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</si>
  <si>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</si>
  <si>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</si>
  <si>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</si>
  <si>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</si>
  <si>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</si>
  <si>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</si>
  <si>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</si>
  <si>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</si>
  <si>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</si>
  <si>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</si>
  <si>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</si>
  <si>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</si>
  <si>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</si>
  <si>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</si>
  <si>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</si>
  <si>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</si>
  <si>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</si>
  <si>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</si>
  <si>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</si>
  <si>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</si>
  <si>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</si>
  <si>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</si>
  <si>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</si>
  <si>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</si>
  <si>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</si>
  <si>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</si>
  <si>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</si>
  <si>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</si>
  <si>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</si>
  <si>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</si>
  <si>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</si>
  <si>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</si>
  <si>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</si>
  <si>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</si>
  <si>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</si>
  <si>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</si>
  <si>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</si>
  <si>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</si>
  <si>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</si>
  <si>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</si>
  <si>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</si>
  <si>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</si>
  <si>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</si>
  <si>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</si>
  <si>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</si>
  <si>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</si>
  <si>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</si>
  <si>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</si>
  <si>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</si>
  <si>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</si>
  <si>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</si>
  <si>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</si>
  <si>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</si>
  <si>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</si>
  <si>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</si>
  <si>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</si>
  <si>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</si>
  <si>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</si>
  <si>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</si>
  <si>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</si>
  <si>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</si>
  <si>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</si>
  <si>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</si>
  <si>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</si>
  <si>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</si>
  <si>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</si>
  <si>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</si>
  <si>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</si>
  <si>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</si>
  <si>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</si>
  <si>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</si>
  <si>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</si>
  <si>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</si>
  <si>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</si>
  <si>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</si>
  <si>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</si>
  <si>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</si>
  <si>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</si>
  <si>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</si>
  <si>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</si>
  <si>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</si>
  <si>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</si>
  <si>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</si>
  <si>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</si>
  <si>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</si>
  <si>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</si>
  <si>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</si>
  <si>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</si>
  <si>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</si>
  <si>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</si>
  <si>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</si>
  <si>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</si>
  <si>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</si>
  <si>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</si>
  <si>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</si>
  <si>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</si>
  <si>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</si>
  <si>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</si>
  <si>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</si>
  <si>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</si>
  <si>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</si>
  <si>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</si>
  <si>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</si>
  <si>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</si>
  <si>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</si>
  <si>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</si>
  <si>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</si>
  <si>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</si>
  <si>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</si>
  <si>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</si>
  <si>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</si>
  <si>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</si>
  <si>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</si>
  <si>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</si>
  <si>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</si>
  <si>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</si>
  <si>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</si>
  <si>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</si>
  <si>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</si>
  <si>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</si>
  <si>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</si>
  <si>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</si>
  <si>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</si>
  <si>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</si>
  <si>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</si>
  <si>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</si>
  <si>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</si>
  <si>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</si>
  <si>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</si>
  <si>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</si>
  <si>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</si>
  <si>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</si>
  <si>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</si>
  <si>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</si>
  <si>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</si>
  <si>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</si>
  <si>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</si>
  <si>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</si>
  <si>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</si>
  <si>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</si>
  <si>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</si>
  <si>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</si>
  <si>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</si>
  <si>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</si>
  <si>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</si>
  <si>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</si>
  <si>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</si>
  <si>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</si>
  <si>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</si>
  <si>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</si>
  <si>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</si>
  <si>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</si>
  <si>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</si>
  <si>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</si>
  <si>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</si>
  <si>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</si>
  <si>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</si>
  <si>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</si>
  <si>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</si>
  <si>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</si>
  <si>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</si>
  <si>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</si>
  <si>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</si>
  <si>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</si>
  <si>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</si>
  <si>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</si>
  <si>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</si>
  <si>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</si>
  <si>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</si>
  <si>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</si>
  <si>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</si>
  <si>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</si>
  <si>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</si>
  <si>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</si>
  <si>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</si>
  <si>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</si>
  <si>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</si>
  <si>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</si>
  <si>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</si>
  <si>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</si>
  <si>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</si>
  <si>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</si>
  <si>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</si>
  <si>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</si>
  <si>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</si>
  <si>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</si>
  <si>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</si>
  <si>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</si>
  <si>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</si>
  <si>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</si>
  <si>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</si>
  <si>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</si>
  <si>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</si>
  <si>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</si>
  <si>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</si>
  <si>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</si>
  <si>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</si>
  <si>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</si>
  <si>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</si>
  <si>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</si>
  <si>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</si>
  <si>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</si>
  <si>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</si>
  <si>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</si>
  <si>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</si>
  <si>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</si>
  <si>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</si>
  <si>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</si>
  <si>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</si>
  <si>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</si>
  <si>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</si>
  <si>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</si>
  <si>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</si>
  <si>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</si>
  <si>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</si>
  <si>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</si>
  <si>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</si>
  <si>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</si>
  <si>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</si>
  <si>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</si>
  <si>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</si>
  <si>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</si>
  <si>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</si>
  <si>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</si>
  <si>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</si>
  <si>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</si>
  <si>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</si>
  <si>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</si>
  <si>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</si>
  <si>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</si>
  <si>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</si>
  <si>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</si>
  <si>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</si>
  <si>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</si>
  <si>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</si>
  <si>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</si>
  <si>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</si>
  <si>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</si>
  <si>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</si>
  <si>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</si>
  <si>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</si>
  <si>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</si>
  <si>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</si>
  <si>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</si>
  <si>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</si>
  <si>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</si>
  <si>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</si>
  <si>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</si>
  <si>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</si>
  <si>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</si>
  <si>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</si>
  <si>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</si>
  <si>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</si>
  <si>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</si>
  <si>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</si>
  <si>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</si>
  <si>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</si>
  <si>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</si>
  <si>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</si>
  <si>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</si>
  <si>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</si>
  <si>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</si>
  <si>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</si>
  <si>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</si>
  <si>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</si>
  <si>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</si>
  <si>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</si>
  <si>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</si>
  <si>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</si>
  <si>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</si>
  <si>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</si>
  <si>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</si>
  <si>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</si>
  <si>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</si>
  <si>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</si>
  <si>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</si>
  <si>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</si>
  <si>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</si>
  <si>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</si>
  <si>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</si>
  <si>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</si>
  <si>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</si>
  <si>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</si>
  <si>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</si>
  <si>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</si>
  <si>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</si>
  <si>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</si>
  <si>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</si>
  <si>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</si>
  <si>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</si>
  <si>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</si>
  <si>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</si>
  <si>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</si>
  <si>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</si>
  <si>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</si>
  <si>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</si>
  <si>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</si>
  <si>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</si>
  <si>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</si>
  <si>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</si>
  <si>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</si>
  <si>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</si>
  <si>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</si>
  <si>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</si>
  <si>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</si>
  <si>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</si>
  <si>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</si>
  <si>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</si>
  <si>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</si>
  <si>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</si>
  <si>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</si>
  <si>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</si>
  <si>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</si>
  <si>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</si>
  <si>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</si>
  <si>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</si>
  <si>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</si>
  <si>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</si>
  <si>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</si>
  <si>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</si>
  <si>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</si>
  <si>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</si>
  <si>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</si>
  <si>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</si>
  <si>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</si>
  <si>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</si>
  <si>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</si>
  <si>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</si>
  <si>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</si>
  <si>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</si>
  <si>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</si>
  <si>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</si>
  <si>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</si>
  <si>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</si>
  <si>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</si>
  <si>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</si>
  <si>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</si>
  <si>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</si>
  <si>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</si>
  <si>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</si>
  <si>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</si>
  <si>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</si>
  <si>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</si>
  <si>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</si>
  <si>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</si>
  <si>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</si>
  <si>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</si>
  <si>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</si>
  <si>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</si>
  <si>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</si>
  <si>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</si>
  <si>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</si>
  <si>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</si>
  <si>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</si>
  <si>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</si>
  <si>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</si>
  <si>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</si>
  <si>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</si>
  <si>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</si>
  <si>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</si>
  <si>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</si>
  <si>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</si>
  <si>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</si>
  <si>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</si>
  <si>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</si>
  <si>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</si>
  <si>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</si>
  <si>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</si>
  <si>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</si>
  <si>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</si>
  <si>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</si>
  <si>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</si>
  <si>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</si>
  <si>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</si>
  <si>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</si>
  <si>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</si>
  <si>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</si>
  <si>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</si>
  <si>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</si>
  <si>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</si>
  <si>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</si>
  <si>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</si>
  <si>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</si>
  <si>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</si>
  <si>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</si>
  <si>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</si>
  <si>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</si>
  <si>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</si>
  <si>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</si>
  <si>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</si>
  <si>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</si>
  <si>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</si>
  <si>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</si>
  <si>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</si>
  <si>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</si>
  <si>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</si>
  <si>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</si>
  <si>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</si>
  <si>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</si>
  <si>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</si>
  <si>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</si>
  <si>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</si>
  <si>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</si>
  <si>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</si>
  <si>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</si>
  <si>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</si>
  <si>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</si>
  <si>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</si>
  <si>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</si>
  <si>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</si>
  <si>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</si>
  <si>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</si>
  <si>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</si>
  <si>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</si>
  <si>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</si>
  <si>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</si>
  <si>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</si>
  <si>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</si>
  <si>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</si>
  <si>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</si>
  <si>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</si>
  <si>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</si>
  <si>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</si>
  <si>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</si>
  <si>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</si>
  <si>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</si>
  <si>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</si>
  <si>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</si>
  <si>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</si>
  <si>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</si>
  <si>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</si>
  <si>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</si>
  <si>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</si>
  <si>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</si>
  <si>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</si>
  <si>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</si>
  <si>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</si>
  <si>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</si>
  <si>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</si>
  <si>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</si>
  <si>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</si>
  <si>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</si>
  <si>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</si>
  <si>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</si>
  <si>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</si>
  <si>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</si>
  <si>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</si>
  <si>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</si>
  <si>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</si>
  <si>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</si>
  <si>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</si>
  <si>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</si>
  <si>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</si>
  <si>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</si>
  <si>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</si>
  <si>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</si>
  <si>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</si>
  <si>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</si>
  <si>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</si>
  <si>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</si>
  <si>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</si>
  <si>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</si>
  <si>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</si>
  <si>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</si>
  <si>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</si>
  <si>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</si>
  <si>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</si>
  <si>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</si>
  <si>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</si>
  <si>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</si>
  <si>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</si>
  <si>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</si>
  <si>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</si>
  <si>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</si>
  <si>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</si>
  <si>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</si>
  <si>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</si>
  <si>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</si>
  <si>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</si>
  <si>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</si>
  <si>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</si>
  <si>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</si>
  <si>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</si>
  <si>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</si>
  <si>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</si>
  <si>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</si>
  <si>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</si>
  <si>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</si>
  <si>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</si>
  <si>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</si>
  <si>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</si>
  <si>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</si>
  <si>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</si>
  <si>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</si>
  <si>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</si>
  <si>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</si>
  <si>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</si>
  <si>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</si>
  <si>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</si>
  <si>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</si>
  <si>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</si>
  <si>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</si>
  <si>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</si>
  <si>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</si>
  <si>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</si>
  <si>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</si>
  <si>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</si>
  <si>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</si>
  <si>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</si>
  <si>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</si>
  <si>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</si>
  <si>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</si>
  <si>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</si>
  <si>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</si>
  <si>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</si>
  <si>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</si>
  <si>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</si>
  <si>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</si>
  <si>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</si>
  <si>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</si>
  <si>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</si>
  <si>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</si>
  <si>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</si>
  <si>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</si>
  <si>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</si>
  <si>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</si>
  <si>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</si>
  <si>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</si>
  <si>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</si>
  <si>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</si>
  <si>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</si>
  <si>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</si>
  <si>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</si>
  <si>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</si>
  <si>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</si>
  <si>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</si>
  <si>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</si>
  <si>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</si>
  <si>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</si>
  <si>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</si>
  <si>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</si>
  <si>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</si>
  <si>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</si>
  <si>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</si>
  <si>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</si>
  <si>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</si>
  <si>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</si>
  <si>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</si>
  <si>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</si>
  <si>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</si>
  <si>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</si>
  <si>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</si>
  <si>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</si>
  <si>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</si>
  <si>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</si>
  <si>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</si>
  <si>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</si>
  <si>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</si>
  <si>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</si>
  <si>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</si>
  <si>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</si>
  <si>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</si>
  <si>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</si>
  <si>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</si>
  <si>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</si>
  <si>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</si>
  <si>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</si>
  <si>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</si>
  <si>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</si>
  <si>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</si>
  <si>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</si>
  <si>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</si>
  <si>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</si>
  <si>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</si>
  <si>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</si>
  <si>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</si>
  <si>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</si>
  <si>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</si>
  <si>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</si>
  <si>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</si>
  <si>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</si>
  <si>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</si>
  <si>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</si>
  <si>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</si>
  <si>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</si>
  <si>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</si>
  <si>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</si>
  <si>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</si>
  <si>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</si>
  <si>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</si>
  <si>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</si>
  <si>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</si>
  <si>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</si>
  <si>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</si>
  <si>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</si>
  <si>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</si>
  <si>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</si>
  <si>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</si>
  <si>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</si>
  <si>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</si>
  <si>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</si>
  <si>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</si>
  <si>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</si>
  <si>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</si>
  <si>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</si>
  <si>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</si>
  <si>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</si>
  <si>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</si>
  <si>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</si>
  <si>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</si>
  <si>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</si>
  <si>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</si>
  <si>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</si>
  <si>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</si>
  <si>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</si>
  <si>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</si>
  <si>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</si>
  <si>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</si>
  <si>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</si>
  <si>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</si>
  <si>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</si>
  <si>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</si>
  <si>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</si>
  <si>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</si>
  <si>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</si>
  <si>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</si>
  <si>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</si>
  <si>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</si>
  <si>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</si>
  <si>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</si>
  <si>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</si>
  <si>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</si>
  <si>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</si>
  <si>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</si>
  <si>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</si>
  <si>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</si>
  <si>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</si>
  <si>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</si>
  <si>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</si>
  <si>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</si>
  <si>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</si>
  <si>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</si>
  <si>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</si>
  <si>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</si>
  <si>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</si>
  <si>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</si>
  <si>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</si>
  <si>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</si>
  <si>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</si>
  <si>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</si>
  <si>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</si>
  <si>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</si>
  <si>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</si>
  <si>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</si>
  <si>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</si>
  <si>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</si>
  <si>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</si>
  <si>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</si>
  <si>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</si>
  <si>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</si>
  <si>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</si>
  <si>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</si>
  <si>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</si>
  <si>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</si>
  <si>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</si>
  <si>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</si>
  <si>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</si>
  <si>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</si>
  <si>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</si>
  <si>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</si>
  <si>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</si>
  <si>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</si>
  <si>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</si>
  <si>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</si>
  <si>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</si>
  <si>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</si>
  <si>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</si>
  <si>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</si>
  <si>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</si>
  <si>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</si>
  <si>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</si>
  <si>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</si>
  <si>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</si>
  <si>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</si>
  <si>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</si>
  <si>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</si>
  <si>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</si>
  <si>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</si>
  <si>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</si>
  <si>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</si>
  <si>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</si>
  <si>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</si>
  <si>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</si>
  <si>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</si>
  <si>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</si>
  <si>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</si>
  <si>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</si>
  <si>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</si>
  <si>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</si>
  <si>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</si>
  <si>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</si>
  <si>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</si>
  <si>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</si>
  <si>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</si>
  <si>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</si>
  <si>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</si>
  <si>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</si>
  <si>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</si>
  <si>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</si>
  <si>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</si>
  <si>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</si>
  <si>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</si>
  <si>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</si>
  <si>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</si>
  <si>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</si>
  <si>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</si>
  <si>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</si>
  <si>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</si>
  <si>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</si>
  <si>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</si>
  <si>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</si>
  <si>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</si>
  <si>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</si>
  <si>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</si>
  <si>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</si>
  <si>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</si>
  <si>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</si>
  <si>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</si>
  <si>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</si>
  <si>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</si>
  <si>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</si>
  <si>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</si>
  <si>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</si>
  <si>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</si>
  <si>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</si>
  <si>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</si>
  <si>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</si>
  <si>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</si>
  <si>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</si>
  <si>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</si>
  <si>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</si>
  <si>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</si>
  <si>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</si>
  <si>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</si>
  <si>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</si>
  <si>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</si>
  <si>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</si>
  <si>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</si>
  <si>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</si>
  <si>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</si>
  <si>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</si>
  <si>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</si>
  <si>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</si>
  <si>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</si>
  <si>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</si>
  <si>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</si>
  <si>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</si>
  <si>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</si>
  <si>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</si>
  <si>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</si>
  <si>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</si>
  <si>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</si>
  <si>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</si>
  <si>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</si>
  <si>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</si>
  <si>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</si>
  <si>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</si>
  <si>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</si>
  <si>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</si>
  <si>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</si>
  <si>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</si>
  <si>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</si>
  <si>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</si>
  <si>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</si>
  <si>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</si>
  <si>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</si>
  <si>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</si>
  <si>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</si>
  <si>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</si>
  <si>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</si>
  <si>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</si>
  <si>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</si>
  <si>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</si>
  <si>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</si>
  <si>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</si>
  <si>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</si>
  <si>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</si>
  <si>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</si>
  <si>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</si>
  <si>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</si>
  <si>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</si>
  <si>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</si>
  <si>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</si>
  <si>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</si>
  <si>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</si>
  <si>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</si>
  <si>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</si>
  <si>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</si>
  <si>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</si>
  <si>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</si>
  <si>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</si>
  <si>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</si>
  <si>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</si>
  <si>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</si>
  <si>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</si>
  <si>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</si>
  <si>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</si>
  <si>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</si>
  <si>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</si>
  <si>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</si>
  <si>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</si>
  <si>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</si>
  <si>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</si>
  <si>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</si>
  <si>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</si>
  <si>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</si>
  <si>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</si>
  <si>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</si>
  <si>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</si>
  <si>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</si>
  <si>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</si>
  <si>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</si>
  <si>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</si>
  <si>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</si>
  <si>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</si>
  <si>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</si>
  <si>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</si>
  <si>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</si>
  <si>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</si>
  <si>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</si>
  <si>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</si>
  <si>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</si>
  <si>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</si>
  <si>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</si>
  <si>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</si>
  <si>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</si>
  <si>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</si>
  <si>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</si>
  <si>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</si>
  <si>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</si>
  <si>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</si>
  <si>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</si>
  <si>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</si>
  <si>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</si>
  <si>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</si>
  <si>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</si>
  <si>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</si>
  <si>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</si>
  <si>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</si>
  <si>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</si>
  <si>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</si>
  <si>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</si>
  <si>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</si>
  <si>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</si>
  <si>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</si>
  <si>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</si>
  <si>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</si>
  <si>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</si>
  <si>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</si>
  <si>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</si>
  <si>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</si>
  <si>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</si>
  <si>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</si>
  <si>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</si>
  <si>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</si>
  <si>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</si>
  <si>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</si>
  <si>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</si>
  <si>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</si>
  <si>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</si>
  <si>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</si>
  <si>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</si>
  <si>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</si>
  <si>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</si>
  <si>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</si>
  <si>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</si>
  <si>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</si>
  <si>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</si>
  <si>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</si>
  <si>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</si>
  <si>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</si>
  <si>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</si>
  <si>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</si>
  <si>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</si>
  <si>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</si>
  <si>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</si>
  <si>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</si>
  <si>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</si>
  <si>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</si>
  <si>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</si>
  <si>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</si>
  <si>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</si>
  <si>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</si>
  <si>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</si>
  <si>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</si>
  <si>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</si>
  <si>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</si>
  <si>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</si>
  <si>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</si>
  <si>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</si>
  <si>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</si>
  <si>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</si>
  <si>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</si>
  <si>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</si>
  <si>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</si>
  <si>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</si>
  <si>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</si>
  <si>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</si>
  <si>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</si>
  <si>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</si>
  <si>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</si>
  <si>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</si>
  <si>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</si>
  <si>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</si>
  <si>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</si>
  <si>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</si>
  <si>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</si>
  <si>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</si>
  <si>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</si>
  <si>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</si>
  <si>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</si>
  <si>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</si>
  <si>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</si>
  <si>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</si>
  <si>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</si>
  <si>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</si>
  <si>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</si>
  <si>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</si>
  <si>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</si>
  <si>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</si>
  <si>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</si>
  <si>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</si>
  <si>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</si>
  <si>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</si>
  <si>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</si>
  <si>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</si>
  <si>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</si>
  <si>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</si>
  <si>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</si>
  <si>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</si>
  <si>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</si>
  <si>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</si>
  <si>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</si>
  <si>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</si>
  <si>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</si>
  <si>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</si>
  <si>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</si>
  <si>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</si>
  <si>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</si>
  <si>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</si>
  <si>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</si>
  <si>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</si>
  <si>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</si>
  <si>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</si>
  <si>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</si>
  <si>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</si>
  <si>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</si>
  <si>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</si>
  <si>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</si>
  <si>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</si>
  <si>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</si>
  <si>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</si>
  <si>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</si>
  <si>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</si>
  <si>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</si>
  <si>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</si>
  <si>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</si>
  <si>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</si>
  <si>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</si>
  <si>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</si>
  <si>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</si>
  <si>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</si>
  <si>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</si>
  <si>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</si>
  <si>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</si>
  <si>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</si>
  <si>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</si>
  <si>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</si>
  <si>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</si>
  <si>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</si>
  <si>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</si>
  <si>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</si>
  <si>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</si>
  <si>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</si>
  <si>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</si>
  <si>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</si>
  <si>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</si>
  <si>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</si>
  <si>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</si>
  <si>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</si>
  <si>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</si>
  <si>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</si>
  <si>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</si>
  <si>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</si>
  <si>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</si>
  <si>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</si>
  <si>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</si>
  <si>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</si>
  <si>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</si>
  <si>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</si>
  <si>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</si>
  <si>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</si>
  <si>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</si>
  <si>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</si>
  <si>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</si>
  <si>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</si>
  <si>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</si>
  <si>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</si>
  <si>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</si>
  <si>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</si>
  <si>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</si>
  <si>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</si>
  <si>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</si>
  <si>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</si>
  <si>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</si>
  <si>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</si>
  <si>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</si>
  <si>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</si>
  <si>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</si>
  <si>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</si>
  <si>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</si>
  <si>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</si>
  <si>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</si>
  <si>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</si>
  <si>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</si>
  <si>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</si>
  <si>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</si>
  <si>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</si>
  <si>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</si>
  <si>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</si>
  <si>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</si>
  <si>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</si>
  <si>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</si>
  <si>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</si>
  <si>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</si>
  <si>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</si>
  <si>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</si>
  <si>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</si>
  <si>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</si>
  <si>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</si>
  <si>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</si>
  <si>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</si>
  <si>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</si>
  <si>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</si>
  <si>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</si>
  <si>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</si>
  <si>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</si>
  <si>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</si>
  <si>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</si>
  <si>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</si>
  <si>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</si>
  <si>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</si>
  <si>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</si>
  <si>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</si>
  <si>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</si>
  <si>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</si>
  <si>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</si>
  <si>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</si>
  <si>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</si>
  <si>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</si>
  <si>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</si>
  <si>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</si>
  <si>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</si>
  <si>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</si>
  <si>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</si>
  <si>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</si>
  <si>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</si>
  <si>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</si>
  <si>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</si>
  <si>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</si>
  <si>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</si>
  <si>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</si>
  <si>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</si>
  <si>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</si>
  <si>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</si>
  <si>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</si>
  <si>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</si>
  <si>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</si>
  <si>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</si>
  <si>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</si>
  <si>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</si>
  <si>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</si>
  <si>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</si>
  <si>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</si>
  <si>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</si>
  <si>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</si>
  <si>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</si>
  <si>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</si>
  <si>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</si>
  <si>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</si>
  <si>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</si>
  <si>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</si>
  <si>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</si>
  <si>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</si>
  <si>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</si>
  <si>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</si>
  <si>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</si>
  <si>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</si>
  <si>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</si>
  <si>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</si>
  <si>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</si>
  <si>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</si>
  <si>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</si>
  <si>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</si>
  <si>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</si>
  <si>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</si>
  <si>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</si>
  <si>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</si>
  <si>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</si>
  <si>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</si>
  <si>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</si>
  <si>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</si>
  <si>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</si>
  <si>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</si>
  <si>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</si>
  <si>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</si>
  <si>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</si>
  <si>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</si>
  <si>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</si>
  <si>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</si>
  <si>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</si>
  <si>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</si>
  <si>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</si>
  <si>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</si>
  <si>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</si>
  <si>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</si>
  <si>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</si>
  <si>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</si>
  <si>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</si>
  <si>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</si>
  <si>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</si>
  <si>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</si>
  <si>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</si>
  <si>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</si>
  <si>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</si>
  <si>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</si>
  <si>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</si>
  <si>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</si>
  <si>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</si>
  <si>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</si>
  <si>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</si>
  <si>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</si>
  <si>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</si>
  <si>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</si>
  <si>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</si>
  <si>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</si>
  <si>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</si>
  <si>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</si>
  <si>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</si>
  <si>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</si>
  <si>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</si>
  <si>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</si>
  <si>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</si>
  <si>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</si>
  <si>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</si>
  <si>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</si>
  <si>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</si>
  <si>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</si>
  <si>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</si>
  <si>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</si>
  <si>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</si>
  <si>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</si>
  <si>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</si>
  <si>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</si>
  <si>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</si>
  <si>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</si>
  <si>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</si>
  <si>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</si>
  <si>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</si>
  <si>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</si>
  <si>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</si>
  <si>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</si>
  <si>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</si>
  <si>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</si>
  <si>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</si>
  <si>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</si>
  <si>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</si>
  <si>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</si>
  <si>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</si>
  <si>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</si>
  <si>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</si>
  <si>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</si>
  <si>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</si>
  <si>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</si>
  <si>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</si>
  <si>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</si>
  <si>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</si>
  <si>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</si>
  <si>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</si>
  <si>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</si>
  <si>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</si>
  <si>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</si>
  <si>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</si>
  <si>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</si>
  <si>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</si>
  <si>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</si>
  <si>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</si>
  <si>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</si>
  <si>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</si>
  <si>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</si>
  <si>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</si>
  <si>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</si>
  <si>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</si>
  <si>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</si>
  <si>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</si>
  <si>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</si>
  <si>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</si>
  <si>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</si>
  <si>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</si>
  <si>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</si>
  <si>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</si>
  <si>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</si>
  <si>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</si>
  <si>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</si>
  <si>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</si>
  <si>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</si>
  <si>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</si>
  <si>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</si>
  <si>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</si>
  <si>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</si>
  <si>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</si>
  <si>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</si>
  <si>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</si>
  <si>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</si>
  <si>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</si>
  <si>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</si>
  <si>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</si>
  <si>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</si>
  <si>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</si>
  <si>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</si>
  <si>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</si>
  <si>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</si>
  <si>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</si>
  <si>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</si>
  <si>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</si>
  <si>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</si>
  <si>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</si>
  <si>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</si>
  <si>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</si>
  <si>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</si>
  <si>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</si>
  <si>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</si>
  <si>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</si>
  <si>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</si>
  <si>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</si>
  <si>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</si>
  <si>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</si>
  <si>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</si>
  <si>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</si>
  <si>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</si>
  <si>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</si>
  <si>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</si>
  <si>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</si>
  <si>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</si>
  <si>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</si>
  <si>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</si>
  <si>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</si>
  <si>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</si>
  <si>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</si>
  <si>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</si>
  <si>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</si>
  <si>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</si>
  <si>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</si>
  <si>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</si>
  <si>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</si>
  <si>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</si>
  <si>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</si>
  <si>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</si>
  <si>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</si>
  <si>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</si>
  <si>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</si>
  <si>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</si>
  <si>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</si>
  <si>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</si>
  <si>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</si>
  <si>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</si>
  <si>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</si>
  <si>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</si>
  <si>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</si>
  <si>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</si>
  <si>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</si>
  <si>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</si>
  <si>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</si>
  <si>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</si>
  <si>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</si>
  <si>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</si>
  <si>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</si>
  <si>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</si>
  <si>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</si>
  <si>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</si>
  <si>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</si>
  <si>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</si>
  <si>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</si>
  <si>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</si>
  <si>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</si>
  <si>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</si>
  <si>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</si>
  <si>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</si>
  <si>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</si>
  <si>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</si>
  <si>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</si>
  <si>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</si>
  <si>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</si>
  <si>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</si>
  <si>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</si>
  <si>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</si>
  <si>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</si>
  <si>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</si>
  <si>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</si>
  <si>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</si>
  <si>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</si>
  <si>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</si>
  <si>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</si>
  <si>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</si>
  <si>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</si>
  <si>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</si>
  <si>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</si>
  <si>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</si>
  <si>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</si>
  <si>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</si>
  <si>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</si>
  <si>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</si>
  <si>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</si>
  <si>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</si>
  <si>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</si>
  <si>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</si>
  <si>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</si>
  <si>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</si>
  <si>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</si>
  <si>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</si>
  <si>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</si>
  <si>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</si>
  <si>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</si>
  <si>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</si>
  <si>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</si>
  <si>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</si>
  <si>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</si>
  <si>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</si>
  <si>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</si>
  <si>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</si>
  <si>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</si>
  <si>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</si>
  <si>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</si>
  <si>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</si>
  <si>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</si>
  <si>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</si>
  <si>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</si>
  <si>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</si>
  <si>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</si>
  <si>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</si>
  <si>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</si>
  <si>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</si>
  <si>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</si>
  <si>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</si>
  <si>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</si>
  <si>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</si>
  <si>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</si>
  <si>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</si>
  <si>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</si>
  <si>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</si>
  <si>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</si>
  <si>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</si>
  <si>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</si>
  <si>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</si>
  <si>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</si>
  <si>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</si>
  <si>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</si>
  <si>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</si>
  <si>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</si>
  <si>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</si>
  <si>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</si>
  <si>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</si>
  <si>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</si>
  <si>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</si>
  <si>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</si>
  <si>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</si>
  <si>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</si>
  <si>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</si>
  <si>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</si>
  <si>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</si>
  <si>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</si>
  <si>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</si>
  <si>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</si>
  <si>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</si>
  <si>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</si>
  <si>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</si>
  <si>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</si>
  <si>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</si>
  <si>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</si>
  <si>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</si>
  <si>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</si>
  <si>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</si>
  <si>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</si>
  <si>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</si>
  <si>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</si>
  <si>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</si>
  <si>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</si>
  <si>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</si>
  <si>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</si>
  <si>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</si>
  <si>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</si>
  <si>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</si>
  <si>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</si>
  <si>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</si>
  <si>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</si>
  <si>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</si>
  <si>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</si>
  <si>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</si>
  <si>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</si>
  <si>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</si>
  <si>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</si>
  <si>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</si>
  <si>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</si>
  <si>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</si>
  <si>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</si>
  <si>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</si>
  <si>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</si>
  <si>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</si>
  <si>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</si>
  <si>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</si>
  <si>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</si>
  <si>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</si>
  <si>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</si>
  <si>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</si>
  <si>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</si>
  <si>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</si>
  <si>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</si>
  <si>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</si>
  <si>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</si>
  <si>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</si>
  <si>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</si>
  <si>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</si>
  <si>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</si>
  <si>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</si>
  <si>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</si>
  <si>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</si>
  <si>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</si>
  <si>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</si>
  <si>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</si>
  <si>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</si>
  <si>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</si>
  <si>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</si>
  <si>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</si>
  <si>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</si>
  <si>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</si>
  <si>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</si>
  <si>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</si>
  <si>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</si>
  <si>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</si>
  <si>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</si>
  <si>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</si>
  <si>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</si>
  <si>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</si>
  <si>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</si>
  <si>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</si>
  <si>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</si>
  <si>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</si>
  <si>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</si>
  <si>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</si>
  <si>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</si>
  <si>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</si>
  <si>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</si>
  <si>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</si>
  <si>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</si>
  <si>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</si>
  <si>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</si>
  <si>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</si>
  <si>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</si>
  <si>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</si>
  <si>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</si>
  <si>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</si>
  <si>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</si>
  <si>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</si>
  <si>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</si>
  <si>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</si>
  <si>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</si>
  <si>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</si>
  <si>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</si>
  <si>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</si>
  <si>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</si>
  <si>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</si>
  <si>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</si>
  <si>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</si>
  <si>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</si>
  <si>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</si>
  <si>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</si>
  <si>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</si>
  <si>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</si>
  <si>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</si>
  <si>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</si>
  <si>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</si>
  <si>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</si>
  <si>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</si>
  <si>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</si>
  <si>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</si>
  <si>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</si>
  <si>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</si>
  <si>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</si>
  <si>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</si>
  <si>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</si>
  <si>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</si>
  <si>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</si>
  <si>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</si>
  <si>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</si>
  <si>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</si>
  <si>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</si>
  <si>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</si>
  <si>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</si>
  <si>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</si>
  <si>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</si>
  <si>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</si>
  <si>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</si>
  <si>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</si>
  <si>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</si>
  <si>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</si>
  <si>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</si>
  <si>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</si>
  <si>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</si>
  <si>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</si>
  <si>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</si>
  <si>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</si>
  <si>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</si>
  <si>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</si>
  <si>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</si>
  <si>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</si>
  <si>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</si>
  <si>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</si>
  <si>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</si>
  <si>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</si>
  <si>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</si>
  <si>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</si>
  <si>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</si>
  <si>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</si>
  <si>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</si>
  <si>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</si>
  <si>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</si>
  <si>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</si>
  <si>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</si>
  <si>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</si>
  <si>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</si>
  <si>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</si>
  <si>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</si>
  <si>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</si>
  <si>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</si>
  <si>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</si>
  <si>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</si>
  <si>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</si>
  <si>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</si>
  <si>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</si>
  <si>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</si>
  <si>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</si>
  <si>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</si>
  <si>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</si>
  <si>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</si>
  <si>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</si>
  <si>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</si>
  <si>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</si>
  <si>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</si>
  <si>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</si>
  <si>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</si>
  <si>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</si>
  <si>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</si>
  <si>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</si>
  <si>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</si>
  <si>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</si>
  <si>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</si>
  <si>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</si>
  <si>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</si>
  <si>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</si>
  <si>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</si>
  <si>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</si>
  <si>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</si>
  <si>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</si>
  <si>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</si>
  <si>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</si>
  <si>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</si>
  <si>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</si>
  <si>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</si>
  <si>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</si>
  <si>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</si>
  <si>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</si>
  <si>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</si>
  <si>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</si>
  <si>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</si>
  <si>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</si>
  <si>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</si>
  <si>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</si>
  <si>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</si>
  <si>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</si>
  <si>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</si>
  <si>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</si>
  <si>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</si>
  <si>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</si>
  <si>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</si>
  <si>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</si>
  <si>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</si>
  <si>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</si>
  <si>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</si>
  <si>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</si>
  <si>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</si>
  <si>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</si>
  <si>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</si>
  <si>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</si>
  <si>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</si>
  <si>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</si>
  <si>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</si>
  <si>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</si>
  <si>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</si>
  <si>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</si>
  <si>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</si>
  <si>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</si>
  <si>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</si>
  <si>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</si>
  <si>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</si>
  <si>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</si>
  <si>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</si>
  <si>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</si>
  <si>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</si>
  <si>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</si>
  <si>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</si>
  <si>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</si>
  <si>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</si>
  <si>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</si>
  <si>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</si>
  <si>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</si>
  <si>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</si>
  <si>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</si>
  <si>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</si>
  <si>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</si>
  <si>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</si>
  <si>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</si>
  <si>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</si>
  <si>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</si>
  <si>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</si>
  <si>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</si>
  <si>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</si>
  <si>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</si>
  <si>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</si>
  <si>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</si>
  <si>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</si>
  <si>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</si>
  <si>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</si>
  <si>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</si>
  <si>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</si>
  <si>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</si>
  <si>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</si>
  <si>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</si>
  <si>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</si>
  <si>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</si>
  <si>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</si>
  <si>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</si>
  <si>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</si>
  <si>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</si>
  <si>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</si>
  <si>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</si>
  <si>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</si>
  <si>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</si>
  <si>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</si>
  <si>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</si>
  <si>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</si>
  <si>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</si>
  <si>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</si>
  <si>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</si>
  <si>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</si>
  <si>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</si>
  <si>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</si>
  <si>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</si>
  <si>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</si>
  <si>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</si>
  <si>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</si>
  <si>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</si>
  <si>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</si>
  <si>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</si>
  <si>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</si>
  <si>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</si>
  <si>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</si>
  <si>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</si>
  <si>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</si>
  <si>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</si>
  <si>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</si>
  <si>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</si>
  <si>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</si>
  <si>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</si>
  <si>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</si>
  <si>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</si>
  <si>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</si>
  <si>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</si>
  <si>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</si>
  <si>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</si>
  <si>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</si>
  <si>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</si>
  <si>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</si>
  <si>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</si>
  <si>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</si>
  <si>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</si>
  <si>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</si>
  <si>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</si>
  <si>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</si>
  <si>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</si>
  <si>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</si>
  <si>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</si>
  <si>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</si>
  <si>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</si>
  <si>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</si>
  <si>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</si>
  <si>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</si>
  <si>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</si>
  <si>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</si>
  <si>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</si>
  <si>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</si>
  <si>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</si>
  <si>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</si>
  <si>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</si>
  <si>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</si>
  <si>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</si>
  <si>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</si>
  <si>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</si>
  <si>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</si>
  <si>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</si>
  <si>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</si>
  <si>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</si>
  <si>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</si>
  <si>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</si>
  <si>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</si>
  <si>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</si>
  <si>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</si>
  <si>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</si>
  <si>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</si>
  <si>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</si>
  <si>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</si>
  <si>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</si>
  <si>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</si>
  <si>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</si>
  <si>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</si>
  <si>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</si>
  <si>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</si>
  <si>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</si>
  <si>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</si>
  <si>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</si>
  <si>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</si>
  <si>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</si>
  <si>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</si>
  <si>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</si>
  <si>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</si>
  <si>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</si>
  <si>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</si>
  <si>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</si>
  <si>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</si>
  <si>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</si>
  <si>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</si>
  <si>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</si>
  <si>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</si>
  <si>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</si>
  <si>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</si>
  <si>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</si>
  <si>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</si>
  <si>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</si>
  <si>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</si>
  <si>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</si>
  <si>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</si>
  <si>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</si>
  <si>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</si>
  <si>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</si>
  <si>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</si>
  <si>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</si>
  <si>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</si>
  <si>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</si>
  <si>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</si>
  <si>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</si>
  <si>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</si>
  <si>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</si>
  <si>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</si>
  <si>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</si>
  <si>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</si>
  <si>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</si>
  <si>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</si>
  <si>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</si>
  <si>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</si>
  <si>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</si>
  <si>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</si>
  <si>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</si>
  <si>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</si>
  <si>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</si>
  <si>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</si>
  <si>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</si>
  <si>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</si>
  <si>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</si>
  <si>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</si>
  <si>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</si>
  <si>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</si>
  <si>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</si>
  <si>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</si>
  <si>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</si>
  <si>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</si>
  <si>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</si>
  <si>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</si>
  <si>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</si>
  <si>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</si>
  <si>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</si>
  <si>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</si>
  <si>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</si>
  <si>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</si>
  <si>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</si>
  <si>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</si>
  <si>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</si>
  <si>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</si>
  <si>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</si>
  <si>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</si>
  <si>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</si>
  <si>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</si>
  <si>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</si>
  <si>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</si>
  <si>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</si>
  <si>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</si>
  <si>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</si>
  <si>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</si>
  <si>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</si>
  <si>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</si>
  <si>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</si>
  <si>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</si>
  <si>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</si>
  <si>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</si>
  <si>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</si>
  <si>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</si>
  <si>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</si>
  <si>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</si>
  <si>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</si>
  <si>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</si>
  <si>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</si>
  <si>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</si>
  <si>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</si>
  <si>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</si>
  <si>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</si>
  <si>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</si>
  <si>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</si>
  <si>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</si>
  <si>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</si>
  <si>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</si>
  <si>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</si>
  <si>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</si>
  <si>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</si>
  <si>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</si>
  <si>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</si>
  <si>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</si>
  <si>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</si>
  <si>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</si>
  <si>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</si>
  <si>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</si>
  <si>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</si>
  <si>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</si>
  <si>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</si>
  <si>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</si>
  <si>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</si>
  <si>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</si>
  <si>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</si>
  <si>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</si>
  <si>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</si>
  <si>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</si>
  <si>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</si>
  <si>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</si>
  <si>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</si>
  <si>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</si>
  <si>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</si>
  <si>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</si>
  <si>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</si>
  <si>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</si>
  <si>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</si>
  <si>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</si>
  <si>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</si>
  <si>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</si>
  <si>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</si>
  <si>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</si>
  <si>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</si>
  <si>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</si>
  <si>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</si>
  <si>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</si>
  <si>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</si>
  <si>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</si>
  <si>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</si>
  <si>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</si>
  <si>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</si>
  <si>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</si>
  <si>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</si>
  <si>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</si>
  <si>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</si>
  <si>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</si>
  <si>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</si>
  <si>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</si>
  <si>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</si>
  <si>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</si>
  <si>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</si>
  <si>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</si>
  <si>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</si>
  <si>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</si>
  <si>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</si>
  <si>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</si>
  <si>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</si>
  <si>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</si>
  <si>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</si>
  <si>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</si>
  <si>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</si>
  <si>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</si>
  <si>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</si>
  <si>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</si>
  <si>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</si>
  <si>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</si>
  <si>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</si>
  <si>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</si>
  <si>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</si>
  <si>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</si>
  <si>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</si>
  <si>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</si>
  <si>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</si>
  <si>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</si>
  <si>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</si>
  <si>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</si>
  <si>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</si>
  <si>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</si>
  <si>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</si>
  <si>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</si>
  <si>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</si>
  <si>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</si>
  <si>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</si>
  <si>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</si>
  <si>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</si>
  <si>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</si>
  <si>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</si>
  <si>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</si>
  <si>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</si>
  <si>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</si>
  <si>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</si>
  <si>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</si>
  <si>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</si>
  <si>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</si>
  <si>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</si>
  <si>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</si>
  <si>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</si>
  <si>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</si>
  <si>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</si>
  <si>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</si>
  <si>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</si>
  <si>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</si>
  <si>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</si>
  <si>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</si>
  <si>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</si>
  <si>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</si>
  <si>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</si>
  <si>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</si>
  <si>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</si>
  <si>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</si>
  <si>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</si>
  <si>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</si>
  <si>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</si>
  <si>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</si>
  <si>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</si>
  <si>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</si>
  <si>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</si>
  <si>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</si>
  <si>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</si>
  <si>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</si>
  <si>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</si>
  <si>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</si>
  <si>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</si>
  <si>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</si>
  <si>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</si>
  <si>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</si>
  <si>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</si>
  <si>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</si>
  <si>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</si>
  <si>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</si>
  <si>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</si>
  <si>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</si>
  <si>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</si>
  <si>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</si>
  <si>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</si>
  <si>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</si>
  <si>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</si>
  <si>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</si>
  <si>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</si>
  <si>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</si>
  <si>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</si>
  <si>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</si>
  <si>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</si>
  <si>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</si>
  <si>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</si>
  <si>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</si>
  <si>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</si>
  <si>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</si>
  <si>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</si>
  <si>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</si>
  <si>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</si>
  <si>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</si>
  <si>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</si>
  <si>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</si>
  <si>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</si>
  <si>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</si>
  <si>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</si>
  <si>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</si>
  <si>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</si>
  <si>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</si>
  <si>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</si>
  <si>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</si>
  <si>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</si>
  <si>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</si>
  <si>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</si>
  <si>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</si>
  <si>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</si>
  <si>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</si>
  <si>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</si>
  <si>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</si>
  <si>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</si>
  <si>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</si>
  <si>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</si>
  <si>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</si>
  <si>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</si>
  <si>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</si>
  <si>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</si>
  <si>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</si>
  <si>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</si>
  <si>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</si>
  <si>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</si>
  <si>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</si>
  <si>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</si>
  <si>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</si>
  <si>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</si>
  <si>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</si>
  <si>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</si>
  <si>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</si>
  <si>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</si>
  <si>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</si>
  <si>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</si>
  <si>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</si>
  <si>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</si>
  <si>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</si>
  <si>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</si>
  <si>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</si>
  <si>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</si>
  <si>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</si>
  <si>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</si>
  <si>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</si>
  <si>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</si>
  <si>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</si>
  <si>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</si>
  <si>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</si>
  <si>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</si>
  <si>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</si>
  <si>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</si>
  <si>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</si>
  <si>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</si>
  <si>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</si>
  <si>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</si>
  <si>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</si>
  <si>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</si>
  <si>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</si>
  <si>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</si>
  <si>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</si>
  <si>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</si>
  <si>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</si>
  <si>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</si>
  <si>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</si>
  <si>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</si>
  <si>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</si>
  <si>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</si>
  <si>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</si>
  <si>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</si>
  <si>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</si>
  <si>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</si>
  <si>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</si>
  <si>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</si>
  <si>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</si>
  <si>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</si>
  <si>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</si>
  <si>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</si>
  <si>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</si>
  <si>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</si>
  <si>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</si>
  <si>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</si>
  <si>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</si>
  <si>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</si>
  <si>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</si>
  <si>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</si>
  <si>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</si>
  <si>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</si>
  <si>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</si>
  <si>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</si>
  <si>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</si>
  <si>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</si>
  <si>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</si>
  <si>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</si>
  <si>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</si>
  <si>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</si>
  <si>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</si>
  <si>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</si>
  <si>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</si>
  <si>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</si>
  <si>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</si>
  <si>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</si>
  <si>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</si>
  <si>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</si>
  <si>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</si>
  <si>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</si>
  <si>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</si>
  <si>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</si>
  <si>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</si>
  <si>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</si>
  <si>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</si>
  <si>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</si>
  <si>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</si>
  <si>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</si>
  <si>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</si>
  <si>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</si>
  <si>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</si>
  <si>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</si>
  <si>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</si>
  <si>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</si>
  <si>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</si>
  <si>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</si>
  <si>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</si>
  <si>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</si>
  <si>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</si>
  <si>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</si>
  <si>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</si>
  <si>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</si>
  <si>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</si>
  <si>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</si>
  <si>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</si>
  <si>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</si>
  <si>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</si>
  <si>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</si>
  <si>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</si>
  <si>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</si>
  <si>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</si>
  <si>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</si>
  <si>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</si>
  <si>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</si>
  <si>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</si>
  <si>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</si>
  <si>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</si>
  <si>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</si>
  <si>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</si>
  <si>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</si>
  <si>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</si>
  <si>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</si>
  <si>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</si>
  <si>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</si>
  <si>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</si>
  <si>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</si>
  <si>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</si>
  <si>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</si>
  <si>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</si>
  <si>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</si>
  <si>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</si>
  <si>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</si>
  <si>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</si>
  <si>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</si>
  <si>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</si>
  <si>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</si>
  <si>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</si>
  <si>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</si>
  <si>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</si>
  <si>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</si>
  <si>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</si>
  <si>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</si>
  <si>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</si>
  <si>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</si>
  <si>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</si>
  <si>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</si>
  <si>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</si>
  <si>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</si>
  <si>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</si>
  <si>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</si>
  <si>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</si>
  <si>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</si>
  <si>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</si>
  <si>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</si>
  <si>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</si>
  <si>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</si>
  <si>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</si>
  <si>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</si>
  <si>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</si>
  <si>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</si>
  <si>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</si>
  <si>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</si>
  <si>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</si>
  <si>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</si>
  <si>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</si>
  <si>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</si>
  <si>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</si>
  <si>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</si>
  <si>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</si>
  <si>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</si>
  <si>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</si>
  <si>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</si>
  <si>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</si>
  <si>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</si>
  <si>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</si>
  <si>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</si>
  <si>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</si>
  <si>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</si>
  <si>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</si>
  <si>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</si>
  <si>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</si>
  <si>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</si>
  <si>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</si>
  <si>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</si>
  <si>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</si>
  <si>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</si>
  <si>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</si>
  <si>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</si>
  <si>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</si>
  <si>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</si>
  <si>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</si>
  <si>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</si>
  <si>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</si>
  <si>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</si>
  <si>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</si>
  <si>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</si>
  <si>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</si>
  <si>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</si>
  <si>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</si>
  <si>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</si>
  <si>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</si>
  <si>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</si>
  <si>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</si>
  <si>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</si>
  <si>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</si>
  <si>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</si>
  <si>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</si>
  <si>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</si>
  <si>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</si>
  <si>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</si>
  <si>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</si>
  <si>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</si>
  <si>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</si>
  <si>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</si>
  <si>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</si>
  <si>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</si>
  <si>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</si>
  <si>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</si>
  <si>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</si>
  <si>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</si>
  <si>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</si>
  <si>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</si>
  <si>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</si>
  <si>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</si>
  <si>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</si>
  <si>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</si>
  <si>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</si>
  <si>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</si>
  <si>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</si>
  <si>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</si>
  <si>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</si>
  <si>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</si>
  <si>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</si>
  <si>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</si>
  <si>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</si>
  <si>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</si>
  <si>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</si>
  <si>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</si>
  <si>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</si>
  <si>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</si>
  <si>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</si>
  <si>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</si>
  <si>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</si>
  <si>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</si>
  <si>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</si>
  <si>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</si>
  <si>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</si>
  <si>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</si>
  <si>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</si>
  <si>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</si>
  <si>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</si>
  <si>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</si>
  <si>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</si>
  <si>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</si>
  <si>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</si>
  <si>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</si>
  <si>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</si>
  <si>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</si>
  <si>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</si>
  <si>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</si>
  <si>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</si>
  <si>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</si>
  <si>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</si>
  <si>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</si>
  <si>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</si>
  <si>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</si>
  <si>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</si>
  <si>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</si>
  <si>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</si>
  <si>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</si>
  <si>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</si>
  <si>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</si>
  <si>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</si>
  <si>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</si>
  <si>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</si>
  <si>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</si>
  <si>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</si>
  <si>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</si>
  <si>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</si>
  <si>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</si>
  <si>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</si>
  <si>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</si>
  <si>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</si>
  <si>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</si>
  <si>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</si>
  <si>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</si>
  <si>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</si>
  <si>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</si>
  <si>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</si>
  <si>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</si>
  <si>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</si>
  <si>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</si>
  <si>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</si>
  <si>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</si>
  <si>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</si>
  <si>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</si>
  <si>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</si>
  <si>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</si>
  <si>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</si>
  <si>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</si>
  <si>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</si>
  <si>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</si>
  <si>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</si>
  <si>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</si>
  <si>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</si>
  <si>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</si>
  <si>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</si>
  <si>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</si>
  <si>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</si>
  <si>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</si>
  <si>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</si>
  <si>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</si>
  <si>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</si>
  <si>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</si>
  <si>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</si>
  <si>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</si>
  <si>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</si>
  <si>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</si>
  <si>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</si>
  <si>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</si>
  <si>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</si>
  <si>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</si>
  <si>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</si>
  <si>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</si>
  <si>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</si>
  <si>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</si>
  <si>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</si>
  <si>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</si>
  <si>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</si>
  <si>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</si>
  <si>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</si>
  <si>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</si>
  <si>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</si>
  <si>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</si>
  <si>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</si>
  <si>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</si>
  <si>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</si>
  <si>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</si>
  <si>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</si>
  <si>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</si>
  <si>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</si>
  <si>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</si>
  <si>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</si>
  <si>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</si>
  <si>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</si>
  <si>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</si>
  <si>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</si>
  <si>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</si>
  <si>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</si>
  <si>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</si>
  <si>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</si>
  <si>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</si>
  <si>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</si>
  <si>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</si>
  <si>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</si>
  <si>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</si>
  <si>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</si>
  <si>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</si>
  <si>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</si>
  <si>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</si>
  <si>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</si>
  <si>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</si>
  <si>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</si>
  <si>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</si>
  <si>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</si>
  <si>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</si>
  <si>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</si>
  <si>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</si>
  <si>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</si>
  <si>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</si>
  <si>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</si>
  <si>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</si>
  <si>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</si>
  <si>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</si>
  <si>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</si>
  <si>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</si>
  <si>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</si>
  <si>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</si>
  <si>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</si>
  <si>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</si>
  <si>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</si>
  <si>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</si>
  <si>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</si>
  <si>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</si>
  <si>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</si>
  <si>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</si>
  <si>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</si>
  <si>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</si>
  <si>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</si>
  <si>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</si>
  <si>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</si>
  <si>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</si>
  <si>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</si>
  <si>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</si>
  <si>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</si>
  <si>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</si>
  <si>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</si>
  <si>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</si>
  <si>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</si>
  <si>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</si>
  <si>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</si>
  <si>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</si>
  <si>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</si>
  <si>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</si>
  <si>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</si>
  <si>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</si>
  <si>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</si>
  <si>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</si>
  <si>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</si>
  <si>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</si>
  <si>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</si>
  <si>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</si>
  <si>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</si>
  <si>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</si>
  <si>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</si>
  <si>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</si>
  <si>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</si>
  <si>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</si>
  <si>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</si>
  <si>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</si>
  <si>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</si>
  <si>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</si>
  <si>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</si>
  <si>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</si>
  <si>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</si>
  <si>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</si>
  <si>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</si>
  <si>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</si>
  <si>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</si>
  <si>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</si>
  <si>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</si>
  <si>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</si>
  <si>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</si>
  <si>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</si>
  <si>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</si>
  <si>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</si>
  <si>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</si>
  <si>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</si>
  <si>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</si>
  <si>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</si>
  <si>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</si>
  <si>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</si>
  <si>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</si>
  <si>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</si>
  <si>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</si>
  <si>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</si>
  <si>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</si>
  <si>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</si>
  <si>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</si>
  <si>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</si>
  <si>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</si>
  <si>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</si>
  <si>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</si>
  <si>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</si>
  <si>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</si>
  <si>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</si>
  <si>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</si>
  <si>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</si>
  <si>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</si>
  <si>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</si>
  <si>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</si>
  <si>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</si>
  <si>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</si>
  <si>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</si>
  <si>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</si>
  <si>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</si>
  <si>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</si>
  <si>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</si>
  <si>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</si>
  <si>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</si>
  <si>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</si>
  <si>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</si>
  <si>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</si>
  <si>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</si>
  <si>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</si>
  <si>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</si>
  <si>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</si>
  <si>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</si>
  <si>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</si>
  <si>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</si>
  <si>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</si>
  <si>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</si>
  <si>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</si>
  <si>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</si>
  <si>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</si>
  <si>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</si>
  <si>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</si>
  <si>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</si>
  <si>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</si>
  <si>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</si>
  <si>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</si>
  <si>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</si>
  <si>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</si>
  <si>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</si>
  <si>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</si>
  <si>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</si>
  <si>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</si>
  <si>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</si>
  <si>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</si>
  <si>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</si>
  <si>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</si>
  <si>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</si>
  <si>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</si>
  <si>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</si>
  <si>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</si>
  <si>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</si>
  <si>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</si>
  <si>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</si>
  <si>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</si>
  <si>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</si>
  <si>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</si>
  <si>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</si>
  <si>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</si>
  <si>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</si>
  <si>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</si>
  <si>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</si>
  <si>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</si>
  <si>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</si>
  <si>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</si>
  <si>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</si>
  <si>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</si>
  <si>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</si>
  <si>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</si>
  <si>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</si>
  <si>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</si>
  <si>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</si>
  <si>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</si>
  <si>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</si>
  <si>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</si>
  <si>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</si>
  <si>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</si>
  <si>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</si>
  <si>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</si>
  <si>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</si>
  <si>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</si>
  <si>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</si>
  <si>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</si>
  <si>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</si>
  <si>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</si>
  <si>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</si>
  <si>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</si>
  <si>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</si>
  <si>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</si>
  <si>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</si>
  <si>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</si>
  <si>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</si>
  <si>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</si>
  <si>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</si>
  <si>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</si>
  <si>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</si>
  <si>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</si>
  <si>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</si>
  <si>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</si>
  <si>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</si>
  <si>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</si>
  <si>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</si>
  <si>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</si>
  <si>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</si>
  <si>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</si>
  <si>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</si>
  <si>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</si>
  <si>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</si>
  <si>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</si>
  <si>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</si>
  <si>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</si>
  <si>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</si>
  <si>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</si>
  <si>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</si>
  <si>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</si>
  <si>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</si>
  <si>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</si>
  <si>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</si>
  <si>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</si>
  <si>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</si>
  <si>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</si>
  <si>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</si>
  <si>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</si>
  <si>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</si>
  <si>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</si>
  <si>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</si>
  <si>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</si>
  <si>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</si>
  <si>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</si>
  <si>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</si>
  <si>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</si>
  <si>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</si>
  <si>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</si>
  <si>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</si>
  <si>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</si>
  <si>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</si>
  <si>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</si>
  <si>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</si>
  <si>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</si>
  <si>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</si>
  <si>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</si>
  <si>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</si>
  <si>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</si>
  <si>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</si>
  <si>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</si>
  <si>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</si>
  <si>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</si>
  <si>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</si>
  <si>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</si>
  <si>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</si>
  <si>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</si>
  <si>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</si>
  <si>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</si>
  <si>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</si>
  <si>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</si>
  <si>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</si>
  <si>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</si>
  <si>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</si>
  <si>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</si>
  <si>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</si>
  <si>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</si>
  <si>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</si>
  <si>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</si>
  <si>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</si>
  <si>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</si>
  <si>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</si>
  <si>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</si>
  <si>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</si>
  <si>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</si>
  <si>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</si>
  <si>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</si>
  <si>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</si>
  <si>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</si>
  <si>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</si>
  <si>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</si>
  <si>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</si>
  <si>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</si>
  <si>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</si>
  <si>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</si>
  <si>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</si>
  <si>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</si>
  <si>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</si>
  <si>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</si>
  <si>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</si>
  <si>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</si>
  <si>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</si>
  <si>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</si>
  <si>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</si>
  <si>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</si>
  <si>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</si>
  <si>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</si>
  <si>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</si>
  <si>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</si>
  <si>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</si>
  <si>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</si>
  <si>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</si>
  <si>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</si>
  <si>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</si>
  <si>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</si>
  <si>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</si>
  <si>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</si>
  <si>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</si>
  <si>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</si>
  <si>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</si>
  <si>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</si>
  <si>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</si>
  <si>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</si>
  <si>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</si>
  <si>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</si>
  <si>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</si>
  <si>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</si>
  <si>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</si>
  <si>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</si>
  <si>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</si>
  <si>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</si>
  <si>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</si>
  <si>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</si>
  <si>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</si>
  <si>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</si>
  <si>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</si>
  <si>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</si>
  <si>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</si>
  <si>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</si>
  <si>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</si>
  <si>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</si>
  <si>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</si>
  <si>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</si>
  <si>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</si>
  <si>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</si>
  <si>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</si>
  <si>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</si>
  <si>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</si>
  <si>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</si>
  <si>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</si>
  <si>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</si>
  <si>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</si>
  <si>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</si>
  <si>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</si>
  <si>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</si>
  <si>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</si>
  <si>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</si>
  <si>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</si>
  <si>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</si>
  <si>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</si>
  <si>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</si>
  <si>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</si>
  <si>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</si>
  <si>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</si>
  <si>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</si>
  <si>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</si>
  <si>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</si>
  <si>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</si>
  <si>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</si>
  <si>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</si>
  <si>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</si>
  <si>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</si>
  <si>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</si>
  <si>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</si>
  <si>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</si>
  <si>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</si>
  <si>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</si>
  <si>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</si>
  <si>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</si>
  <si>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</si>
  <si>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</si>
  <si>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</si>
  <si>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</si>
  <si>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</si>
  <si>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</si>
  <si>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</si>
  <si>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</si>
  <si>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</si>
  <si>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</si>
  <si>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</si>
  <si>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</si>
  <si>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</si>
  <si>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</si>
  <si>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</si>
  <si>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</si>
  <si>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</si>
  <si>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</si>
  <si>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</si>
  <si>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</si>
  <si>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</si>
  <si>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</si>
  <si>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</si>
  <si>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</si>
  <si>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</si>
  <si>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</si>
  <si>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</si>
  <si>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</si>
  <si>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</si>
  <si>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</si>
  <si>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</si>
  <si>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</si>
  <si>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</si>
  <si>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</si>
  <si>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</si>
  <si>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</si>
  <si>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</si>
  <si>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</si>
  <si>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</si>
  <si>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</si>
  <si>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</si>
  <si>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</si>
  <si>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</si>
  <si>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</si>
  <si>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</si>
  <si>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</si>
  <si>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</si>
  <si>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</si>
  <si>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</si>
  <si>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</si>
  <si>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</si>
  <si>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</si>
  <si>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</si>
  <si>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</si>
  <si>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</si>
  <si>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</si>
  <si>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</si>
  <si>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</si>
  <si>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</si>
  <si>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</si>
  <si>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</si>
  <si>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</si>
  <si>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</si>
  <si>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</si>
  <si>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</si>
  <si>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</si>
  <si>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</si>
  <si>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</si>
  <si>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</si>
  <si>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</si>
  <si>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</si>
  <si>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</si>
  <si>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</si>
  <si>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</si>
  <si>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</si>
  <si>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</si>
  <si>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</si>
  <si>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</si>
  <si>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</si>
  <si>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</si>
  <si>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</si>
  <si>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</si>
  <si>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</si>
  <si>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</si>
  <si>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</si>
  <si>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</si>
  <si>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</si>
  <si>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</si>
  <si>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</si>
  <si>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</si>
  <si>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</si>
  <si>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</si>
  <si>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</si>
  <si>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</si>
  <si>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</si>
  <si>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</si>
  <si>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</si>
  <si>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</si>
  <si>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</si>
  <si>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</si>
  <si>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</si>
  <si>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</si>
  <si>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</si>
  <si>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</si>
  <si>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</si>
  <si>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</si>
  <si>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</si>
  <si>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</si>
  <si>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</si>
  <si>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</si>
  <si>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</si>
  <si>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</si>
  <si>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</si>
  <si>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</si>
  <si>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</si>
  <si>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</si>
  <si>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</si>
  <si>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</si>
  <si>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</si>
  <si>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</si>
  <si>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</si>
  <si>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</si>
  <si>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</si>
  <si>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</si>
  <si>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</si>
  <si>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</si>
  <si>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</si>
  <si>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</si>
  <si>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</si>
  <si>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</si>
  <si>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</si>
  <si>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</si>
  <si>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</si>
  <si>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</si>
  <si>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</si>
  <si>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</si>
  <si>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</si>
  <si>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</si>
  <si>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</si>
  <si>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</si>
  <si>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</si>
  <si>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</si>
  <si>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</si>
  <si>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</si>
  <si>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</si>
  <si>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</si>
  <si>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</si>
  <si>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</si>
  <si>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</si>
  <si>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</si>
  <si>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</si>
  <si>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</si>
  <si>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</si>
  <si>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</si>
  <si>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</si>
  <si>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</si>
  <si>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</si>
  <si>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</si>
  <si>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</si>
  <si>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</si>
  <si>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</si>
  <si>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</si>
  <si>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</si>
  <si>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</si>
  <si>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</si>
  <si>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</si>
  <si>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</si>
  <si>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</si>
  <si>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</si>
  <si>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</si>
  <si>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</si>
  <si>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</si>
  <si>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</si>
  <si>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</si>
  <si>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</si>
  <si>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</si>
  <si>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</si>
  <si>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</si>
  <si>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</si>
  <si>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</si>
  <si>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</si>
  <si>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</si>
  <si>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</si>
  <si>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</si>
  <si>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</si>
  <si>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</si>
  <si>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</si>
  <si>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</si>
  <si>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</si>
  <si>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</si>
  <si>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</si>
  <si>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</si>
  <si>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</si>
  <si>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</si>
  <si>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</si>
  <si>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</si>
  <si>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</si>
  <si>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</si>
  <si>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</si>
  <si>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</si>
  <si>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</si>
  <si>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</si>
  <si>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</si>
  <si>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</si>
  <si>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</si>
  <si>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</si>
  <si>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</si>
  <si>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</si>
  <si>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</si>
  <si>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</si>
  <si>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</si>
  <si>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</si>
  <si>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</si>
  <si>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</si>
  <si>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</si>
  <si>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</si>
  <si>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</si>
  <si>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</si>
  <si>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</si>
  <si>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</si>
  <si>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</si>
  <si>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</si>
  <si>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</si>
  <si>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</si>
  <si>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</si>
  <si>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</si>
  <si>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</si>
  <si>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</si>
  <si>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</si>
  <si>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</si>
  <si>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</si>
  <si>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</si>
  <si>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</si>
  <si>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</si>
  <si>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</si>
  <si>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</si>
  <si>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</si>
  <si>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</si>
  <si>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</si>
  <si>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</si>
  <si>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</si>
  <si>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</si>
  <si>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</si>
  <si>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</si>
  <si>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</si>
  <si>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</si>
  <si>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</si>
  <si>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</si>
  <si>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</si>
  <si>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</si>
  <si>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</si>
  <si>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</si>
  <si>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</si>
  <si>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</si>
  <si>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</si>
  <si>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</si>
  <si>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</si>
  <si>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</si>
  <si>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</si>
  <si>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</si>
  <si>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</si>
  <si>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</si>
  <si>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</si>
  <si>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</si>
  <si>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</si>
  <si>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</si>
  <si>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</si>
  <si>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</si>
  <si>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</si>
  <si>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</si>
  <si>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</si>
  <si>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</si>
  <si>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</si>
  <si>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</si>
  <si>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</si>
  <si>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</si>
  <si>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</si>
  <si>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</si>
  <si>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</si>
  <si>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</si>
  <si>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</si>
  <si>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</si>
  <si>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</si>
  <si>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</si>
  <si>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</si>
  <si>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</si>
  <si>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</si>
  <si>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</si>
  <si>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</si>
  <si>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</si>
  <si>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</si>
  <si>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</si>
  <si>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</si>
  <si>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</si>
  <si>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</si>
  <si>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</si>
  <si>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</si>
  <si>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</si>
  <si>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</si>
  <si>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</si>
  <si>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</si>
  <si>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</si>
  <si>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</si>
  <si>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</si>
  <si>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</si>
  <si>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</si>
  <si>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</si>
  <si>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</si>
  <si>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</si>
  <si>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</si>
  <si>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</si>
  <si>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</si>
  <si>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</si>
  <si>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</si>
  <si>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</si>
  <si>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</si>
  <si>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</si>
  <si>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</si>
  <si>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</si>
  <si>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</si>
  <si>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</si>
  <si>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</si>
  <si>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</si>
  <si>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</si>
  <si>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</si>
  <si>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</si>
  <si>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</si>
  <si>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</si>
  <si>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</si>
  <si>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</si>
  <si>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</si>
  <si>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</si>
  <si>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</si>
  <si>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</si>
  <si>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</si>
  <si>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</si>
  <si>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</si>
  <si>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</si>
  <si>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</si>
  <si>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</si>
  <si>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</si>
  <si>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</si>
  <si>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</si>
  <si>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</si>
  <si>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</si>
  <si>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</si>
  <si>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</si>
  <si>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</si>
  <si>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</si>
  <si>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</si>
  <si>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</si>
  <si>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</si>
  <si>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</si>
  <si>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</si>
  <si>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</si>
  <si>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</si>
  <si>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</si>
  <si>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</si>
  <si>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</si>
  <si>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</si>
  <si>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</si>
  <si>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</si>
  <si>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</si>
  <si>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</si>
  <si>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</si>
  <si>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</si>
  <si>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</si>
  <si>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</si>
  <si>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</si>
  <si>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</si>
  <si>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</si>
  <si>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</si>
  <si>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</si>
  <si>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</si>
  <si>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</si>
  <si>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</si>
  <si>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</si>
  <si>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</si>
  <si>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</si>
  <si>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</si>
  <si>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</si>
  <si>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</si>
  <si>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</si>
  <si>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</si>
  <si>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</si>
  <si>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</si>
  <si>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</si>
  <si>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</si>
  <si>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</si>
  <si>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</si>
  <si>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</si>
  <si>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</si>
  <si>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</si>
  <si>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</si>
  <si>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</si>
  <si>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</si>
  <si>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</si>
  <si>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</si>
  <si>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</si>
  <si>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</si>
  <si>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</si>
  <si>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</si>
  <si>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</si>
  <si>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</si>
  <si>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</si>
  <si>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</si>
  <si>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</si>
  <si>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</si>
  <si>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</si>
  <si>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</si>
  <si>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</si>
  <si>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</si>
  <si>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</si>
  <si>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</si>
  <si>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</si>
  <si>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</si>
  <si>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</si>
  <si>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</si>
  <si>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</si>
  <si>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</si>
  <si>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</si>
  <si>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</si>
  <si>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</si>
  <si>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</si>
  <si>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</si>
  <si>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</si>
  <si>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</si>
  <si>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</si>
  <si>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</si>
  <si>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</si>
  <si>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</si>
  <si>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</si>
  <si>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</si>
  <si>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</si>
  <si>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</si>
  <si>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</si>
  <si>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</si>
  <si>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</si>
  <si>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</si>
  <si>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</si>
  <si>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</si>
  <si>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</si>
  <si>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</si>
  <si>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</si>
  <si>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</si>
  <si>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</si>
  <si>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</si>
  <si>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</si>
  <si>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</si>
  <si>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</si>
  <si>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</si>
  <si>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</si>
  <si>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</si>
  <si>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</si>
  <si>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</si>
  <si>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</si>
  <si>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</si>
  <si>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</si>
  <si>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</si>
  <si>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</si>
  <si>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</si>
  <si>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</si>
  <si>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</si>
  <si>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</si>
  <si>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</si>
  <si>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</si>
  <si>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</si>
  <si>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</si>
  <si>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</si>
  <si>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</si>
  <si>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</si>
  <si>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</si>
  <si>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</si>
  <si>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</si>
  <si>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</si>
  <si>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</si>
  <si>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</si>
  <si>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</si>
  <si>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</si>
  <si>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</si>
  <si>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</si>
  <si>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</si>
  <si>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</si>
  <si>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</si>
  <si>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</si>
  <si>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</si>
  <si>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</si>
  <si>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</si>
  <si>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</si>
  <si>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</si>
  <si>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</si>
  <si>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</si>
  <si>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</si>
  <si>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</si>
  <si>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</si>
  <si>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</si>
  <si>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</si>
  <si>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</si>
  <si>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</si>
  <si>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</si>
  <si>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</si>
  <si>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</si>
  <si>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</si>
  <si>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</si>
  <si>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</si>
  <si>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</si>
  <si>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</si>
  <si>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</si>
  <si>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</si>
  <si>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</si>
  <si>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</si>
  <si>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</si>
  <si>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</si>
  <si>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</si>
  <si>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</si>
  <si>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</si>
  <si>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</si>
  <si>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</si>
  <si>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</si>
  <si>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</si>
  <si>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</si>
  <si>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</si>
  <si>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</si>
  <si>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</si>
  <si>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</si>
  <si>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</si>
  <si>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</si>
  <si>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</si>
  <si>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</si>
  <si>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</si>
  <si>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</si>
  <si>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</si>
  <si>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</si>
  <si>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</si>
  <si>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</si>
  <si>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</si>
  <si>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</si>
  <si>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</si>
  <si>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</si>
  <si>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</si>
  <si>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</si>
  <si>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</si>
  <si>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</si>
  <si>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</si>
  <si>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</si>
  <si>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</si>
  <si>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</si>
  <si>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</si>
  <si>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</si>
  <si>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</si>
  <si>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</si>
  <si>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</si>
  <si>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</si>
  <si>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</si>
  <si>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</si>
  <si>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</si>
  <si>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</si>
  <si>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</si>
  <si>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</si>
  <si>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</si>
  <si>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</si>
  <si>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</si>
  <si>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</si>
  <si>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</si>
  <si>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</si>
  <si>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</si>
  <si>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</si>
  <si>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</si>
  <si>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</si>
  <si>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</si>
  <si>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</si>
  <si>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</si>
  <si>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</si>
  <si>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</si>
  <si>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</si>
  <si>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</si>
  <si>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</si>
  <si>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</si>
  <si>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</si>
  <si>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</si>
  <si>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</si>
  <si>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</si>
  <si>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</si>
  <si>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</si>
  <si>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</si>
  <si>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</si>
  <si>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</si>
  <si>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</si>
  <si>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</si>
  <si>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</si>
  <si>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</si>
  <si>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</si>
  <si>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</si>
  <si>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</si>
  <si>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</si>
  <si>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</si>
  <si>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</si>
  <si>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</si>
  <si>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</si>
  <si>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</si>
  <si>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</si>
  <si>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</si>
  <si>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</si>
  <si>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</si>
  <si>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</si>
  <si>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</si>
  <si>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</si>
  <si>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</si>
  <si>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</si>
  <si>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</si>
  <si>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</si>
  <si>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</si>
  <si>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</si>
  <si>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</si>
  <si>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</si>
  <si>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</si>
  <si>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</si>
  <si>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</si>
  <si>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</si>
  <si>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</si>
  <si>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</si>
  <si>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</si>
  <si>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</si>
  <si>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</si>
  <si>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</si>
  <si>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</si>
  <si>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</si>
  <si>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</si>
  <si>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</si>
  <si>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</si>
  <si>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</si>
  <si>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</si>
  <si>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</si>
  <si>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</si>
  <si>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</si>
  <si>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</si>
  <si>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</si>
  <si>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</si>
  <si>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</si>
  <si>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</si>
  <si>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</si>
  <si>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</si>
  <si>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</si>
  <si>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</si>
  <si>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</si>
  <si>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</si>
  <si>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</si>
  <si>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</si>
  <si>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</si>
  <si>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</si>
  <si>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</si>
  <si>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</si>
  <si>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</si>
  <si>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</si>
  <si>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</si>
  <si>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</si>
  <si>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</si>
  <si>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</si>
  <si>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</si>
  <si>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</si>
  <si>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</si>
  <si>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</si>
  <si>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</si>
  <si>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</si>
  <si>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</si>
  <si>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</si>
  <si>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</si>
  <si>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</si>
  <si>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</si>
  <si>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</si>
  <si>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</si>
  <si>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</si>
  <si>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</si>
  <si>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</si>
  <si>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</si>
  <si>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</si>
  <si>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</si>
  <si>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</si>
  <si>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</si>
  <si>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</si>
  <si>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</si>
  <si>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</si>
  <si>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</si>
  <si>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</si>
  <si>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</si>
  <si>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</si>
  <si>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</si>
  <si>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</si>
  <si>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</si>
  <si>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</si>
  <si>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</si>
  <si>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</si>
  <si>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</si>
  <si>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</si>
  <si>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</si>
  <si>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</si>
  <si>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</si>
  <si>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</si>
  <si>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</si>
  <si>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</si>
  <si>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</si>
  <si>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</si>
  <si>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</si>
  <si>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</si>
  <si>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</si>
  <si>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</si>
  <si>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</si>
  <si>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</si>
  <si>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</si>
  <si>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</si>
  <si>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</si>
  <si>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</si>
  <si>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</si>
  <si>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</si>
  <si>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</si>
  <si>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</si>
  <si>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</si>
  <si>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</si>
  <si>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</si>
  <si>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</si>
  <si>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</si>
  <si>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</si>
  <si>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</si>
  <si>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</si>
  <si>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</si>
  <si>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</si>
  <si>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</si>
  <si>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</si>
  <si>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</si>
  <si>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</si>
  <si>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</si>
  <si>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</si>
  <si>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</si>
  <si>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</si>
  <si>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</si>
  <si>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</si>
  <si>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</si>
  <si>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</si>
  <si>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</si>
  <si>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</si>
  <si>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</si>
  <si>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</si>
  <si>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</si>
  <si>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</si>
  <si>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</si>
  <si>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</si>
  <si>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</si>
  <si>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</si>
  <si>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</si>
  <si>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</si>
  <si>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</si>
  <si>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</si>
  <si>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</si>
  <si>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</si>
  <si>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</si>
  <si>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</si>
  <si>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</si>
  <si>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</si>
  <si>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</si>
  <si>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</si>
  <si>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</si>
  <si>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</si>
  <si>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</si>
  <si>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</si>
  <si>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</si>
  <si>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</si>
  <si>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</si>
  <si>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</si>
  <si>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</si>
  <si>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</si>
  <si>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</si>
  <si>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</si>
  <si>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</si>
  <si>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</si>
  <si>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</si>
  <si>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</si>
  <si>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</si>
  <si>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</si>
  <si>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</si>
  <si>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</si>
  <si>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</si>
  <si>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</si>
  <si>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</si>
  <si>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</si>
  <si>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</si>
  <si>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</si>
  <si>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</si>
  <si>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</si>
  <si>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</si>
  <si>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</si>
  <si>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</si>
  <si>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</si>
  <si>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</si>
  <si>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</si>
  <si>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</si>
  <si>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</si>
  <si>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</si>
  <si>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</si>
  <si>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</si>
  <si>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</si>
  <si>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</si>
  <si>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</si>
  <si>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</si>
  <si>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</si>
  <si>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</si>
  <si>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</si>
  <si>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</si>
  <si>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</si>
  <si>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</si>
  <si>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</si>
  <si>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</si>
  <si>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</si>
  <si>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</si>
  <si>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</si>
  <si>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</si>
  <si>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</si>
  <si>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</si>
  <si>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</si>
  <si>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</si>
  <si>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</si>
  <si>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</si>
  <si>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</si>
  <si>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</si>
  <si>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</si>
  <si>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</si>
  <si>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</si>
  <si>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</si>
  <si>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</si>
  <si>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</si>
  <si>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</si>
  <si>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</si>
  <si>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</si>
  <si>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</si>
  <si>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</si>
  <si>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</si>
  <si>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</si>
  <si>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</si>
  <si>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</si>
  <si>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</si>
  <si>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</si>
  <si>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</si>
  <si>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</si>
  <si>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</si>
  <si>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</si>
  <si>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</si>
  <si>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</si>
  <si>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</si>
  <si>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</si>
  <si>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</si>
  <si>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</si>
  <si>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</si>
  <si>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</si>
  <si>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</si>
  <si>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</si>
  <si>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</si>
  <si>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</si>
  <si>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</si>
  <si>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</si>
  <si>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</si>
  <si>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</si>
  <si>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</si>
  <si>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</si>
  <si>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</si>
  <si>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</si>
  <si>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</si>
  <si>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</si>
  <si>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</si>
  <si>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</si>
  <si>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</si>
  <si>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</si>
  <si>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</si>
  <si>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</si>
  <si>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</si>
  <si>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</si>
  <si>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</si>
  <si>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</si>
  <si>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</si>
  <si>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</si>
  <si>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</si>
  <si>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</si>
  <si>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</si>
  <si>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</si>
  <si>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</si>
  <si>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</si>
  <si>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</si>
  <si>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</si>
  <si>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</si>
  <si>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</si>
  <si>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</si>
  <si>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</si>
  <si>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</si>
  <si>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</si>
  <si>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</si>
  <si>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</si>
  <si>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</si>
  <si>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</si>
  <si>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</si>
  <si>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</si>
  <si>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</si>
  <si>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</si>
  <si>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</si>
  <si>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</si>
  <si>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</si>
  <si>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</si>
  <si>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</si>
  <si>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</si>
  <si>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</si>
  <si>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</si>
  <si>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</si>
  <si>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</si>
  <si>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</si>
  <si>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</si>
  <si>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</si>
  <si>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</si>
  <si>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</si>
  <si>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</si>
  <si>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</si>
  <si>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</si>
  <si>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</si>
  <si>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</si>
  <si>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</si>
  <si>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</si>
  <si>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</si>
  <si>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</si>
  <si>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</si>
  <si>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</si>
  <si>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</si>
  <si>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</si>
  <si>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</si>
  <si>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</si>
  <si>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</si>
  <si>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</si>
  <si>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</si>
  <si>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</si>
  <si>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</si>
  <si>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</si>
  <si>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</si>
  <si>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</si>
  <si>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</si>
  <si>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</si>
  <si>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</si>
  <si>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</si>
  <si>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</si>
  <si>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</si>
  <si>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</si>
  <si>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</si>
  <si>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</si>
  <si>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</si>
  <si>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</si>
  <si>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</si>
  <si>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</si>
  <si>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</si>
  <si>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</si>
  <si>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</si>
  <si>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</si>
  <si>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</si>
  <si>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</si>
  <si>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</si>
  <si>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</si>
  <si>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</si>
  <si>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</si>
  <si>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</si>
  <si>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</si>
  <si>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</si>
  <si>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</si>
  <si>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</si>
  <si>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</si>
  <si>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</si>
  <si>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</si>
  <si>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</si>
  <si>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</si>
  <si>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</si>
  <si>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</si>
  <si>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</si>
  <si>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</si>
  <si>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</si>
  <si>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</si>
  <si>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</si>
  <si>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</si>
  <si>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</si>
  <si>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</si>
  <si>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</si>
  <si>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</si>
  <si>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</si>
  <si>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</si>
  <si>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</si>
  <si>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</si>
  <si>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</si>
  <si>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</si>
  <si>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</si>
  <si>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</si>
  <si>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</si>
  <si>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</si>
  <si>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</si>
  <si>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</si>
  <si>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</si>
  <si>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</si>
  <si>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</si>
  <si>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</si>
  <si>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</si>
  <si>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</si>
  <si>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</si>
  <si>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</si>
  <si>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</si>
  <si>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</si>
  <si>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</si>
  <si>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</si>
  <si>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</si>
  <si>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</si>
  <si>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</si>
  <si>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</si>
  <si>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</si>
  <si>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</si>
  <si>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</si>
  <si>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</si>
  <si>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</si>
  <si>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</si>
  <si>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</si>
  <si>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</si>
  <si>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</si>
  <si>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</si>
  <si>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</si>
  <si>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</si>
  <si>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</si>
  <si>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</si>
  <si>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</si>
  <si>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</si>
  <si>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</si>
  <si>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</si>
  <si>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</si>
  <si>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</si>
  <si>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</si>
  <si>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</si>
  <si>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</si>
  <si>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</si>
  <si>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</si>
  <si>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</si>
  <si>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</si>
  <si>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</si>
  <si>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</si>
  <si>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</si>
  <si>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</si>
  <si>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</si>
  <si>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</si>
  <si>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</si>
  <si>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</si>
  <si>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</si>
  <si>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</si>
  <si>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</si>
  <si>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</si>
  <si>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</si>
  <si>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</si>
  <si>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</si>
  <si>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</si>
  <si>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</si>
  <si>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</si>
  <si>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</si>
  <si>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</si>
  <si>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</si>
  <si>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</si>
  <si>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</si>
  <si>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</si>
  <si>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</si>
  <si>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</si>
  <si>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</si>
  <si>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</si>
  <si>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</si>
  <si>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</si>
  <si>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</si>
  <si>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</si>
  <si>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</si>
  <si>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</si>
  <si>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</si>
  <si>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</si>
  <si>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</si>
  <si>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</si>
  <si>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</si>
  <si>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</si>
  <si>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</si>
  <si>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</si>
  <si>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</si>
  <si>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</si>
  <si>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</si>
  <si>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</si>
  <si>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</si>
  <si>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</si>
  <si>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</si>
  <si>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</si>
  <si>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</si>
  <si>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</si>
  <si>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</si>
  <si>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</si>
  <si>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</si>
  <si>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</si>
  <si>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</si>
  <si>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</si>
  <si>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</si>
  <si>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</si>
  <si>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</si>
  <si>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</si>
  <si>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</si>
  <si>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</si>
  <si>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</si>
  <si>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</si>
  <si>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</si>
  <si>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</si>
  <si>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</si>
  <si>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</si>
  <si>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</si>
  <si>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</si>
  <si>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</si>
  <si>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</si>
  <si>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</si>
  <si>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</si>
  <si>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</si>
  <si>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</si>
  <si>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</si>
  <si>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</si>
  <si>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</si>
  <si>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</si>
  <si>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</si>
  <si>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</si>
  <si>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</si>
  <si>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</si>
  <si>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</si>
  <si>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</si>
  <si>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</si>
  <si>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</si>
  <si>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</si>
  <si>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</si>
  <si>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</si>
  <si>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</si>
  <si>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</si>
  <si>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</si>
  <si>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</si>
  <si>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</si>
  <si>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</si>
  <si>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</si>
  <si>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</si>
  <si>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</si>
  <si>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</si>
  <si>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</si>
  <si>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</si>
  <si>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</si>
  <si>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</si>
  <si>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</si>
  <si>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</si>
  <si>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</si>
  <si>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</si>
  <si>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</si>
  <si>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</si>
  <si>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</si>
  <si>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</si>
  <si>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</si>
  <si>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</si>
  <si>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</si>
  <si>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</si>
  <si>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</si>
  <si>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</si>
  <si>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</si>
  <si>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</si>
  <si>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</si>
  <si>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</si>
  <si>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</si>
  <si>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</si>
  <si>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</si>
  <si>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</si>
  <si>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</si>
  <si>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</si>
  <si>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</si>
  <si>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</si>
  <si>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</si>
  <si>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</si>
  <si>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</si>
  <si>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</si>
  <si>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</si>
  <si>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</si>
  <si>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</si>
  <si>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</si>
  <si>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</si>
  <si>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</si>
  <si>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</si>
  <si>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</si>
  <si>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</si>
  <si>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</si>
  <si>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</si>
  <si>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</si>
  <si>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</si>
  <si>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</si>
  <si>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</si>
  <si>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</si>
  <si>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</si>
  <si>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</si>
  <si>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</si>
  <si>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</si>
  <si>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</si>
  <si>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</si>
  <si>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</si>
  <si>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</si>
  <si>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</si>
  <si>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</si>
  <si>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</si>
  <si>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</si>
  <si>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</si>
  <si>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</si>
  <si>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</si>
  <si>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</si>
  <si>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</si>
  <si>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</si>
  <si>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</si>
  <si>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</si>
  <si>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</si>
  <si>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</si>
  <si>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</si>
  <si>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</si>
  <si>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</si>
  <si>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</si>
  <si>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</si>
  <si>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</si>
  <si>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</si>
  <si>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</si>
  <si>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</si>
  <si>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</si>
  <si>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</si>
  <si>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</si>
  <si>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</si>
  <si>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</si>
  <si>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</si>
  <si>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</si>
  <si>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</si>
  <si>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</si>
  <si>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</si>
  <si>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</si>
  <si>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</si>
  <si>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</si>
  <si>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</si>
  <si>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</si>
  <si>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</si>
  <si>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</si>
  <si>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</si>
  <si>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</si>
  <si>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</si>
  <si>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</si>
  <si>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</si>
  <si>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</si>
  <si>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</si>
  <si>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</si>
  <si>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</si>
  <si>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</si>
  <si>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</si>
  <si>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</si>
  <si>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</si>
  <si>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</si>
  <si>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</si>
  <si>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</si>
  <si>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</si>
  <si>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</si>
  <si>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</si>
  <si>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</si>
  <si>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</si>
  <si>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</si>
  <si>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</si>
  <si>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</si>
  <si>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</si>
  <si>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</si>
  <si>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</si>
  <si>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</si>
  <si>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</si>
  <si>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</si>
  <si>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</si>
  <si>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</si>
  <si>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</si>
  <si>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</si>
  <si>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</si>
  <si>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</si>
  <si>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</si>
  <si>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</si>
  <si>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</si>
  <si>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</si>
  <si>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</si>
  <si>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</si>
  <si>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</si>
  <si>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</si>
  <si>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</si>
  <si>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</si>
  <si>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</si>
  <si>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</si>
  <si>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</si>
  <si>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</si>
  <si>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</si>
  <si>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</si>
  <si>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</si>
  <si>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</si>
  <si>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</si>
  <si>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</si>
  <si>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</si>
  <si>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</si>
  <si>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</si>
  <si>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</si>
  <si>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</si>
  <si>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</si>
  <si>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</si>
  <si>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</si>
  <si>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</si>
  <si>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</si>
  <si>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</si>
  <si>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</si>
  <si>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</si>
  <si>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</si>
  <si>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</si>
  <si>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</si>
  <si>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</si>
  <si>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</si>
  <si>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</si>
  <si>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</si>
  <si>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</si>
  <si>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</si>
  <si>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</si>
  <si>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</si>
  <si>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</si>
  <si>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</si>
  <si>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</si>
  <si>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</si>
  <si>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</si>
  <si>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</si>
  <si>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</si>
  <si>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</si>
  <si>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</si>
  <si>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</si>
  <si>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</si>
  <si>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</si>
  <si>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</si>
  <si>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</si>
  <si>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</si>
  <si>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</si>
  <si>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</si>
  <si>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</si>
  <si>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</si>
  <si>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</si>
  <si>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</si>
  <si>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</si>
  <si>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</si>
  <si>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</si>
  <si>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</si>
  <si>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</si>
  <si>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</si>
  <si>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</si>
  <si>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</si>
  <si>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</si>
  <si>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</si>
  <si>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</si>
  <si>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</si>
  <si>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</si>
  <si>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</si>
  <si>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</si>
  <si>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</si>
  <si>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</si>
  <si>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</si>
  <si>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</si>
  <si>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</si>
  <si>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</si>
  <si>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</si>
  <si>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</si>
  <si>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</si>
  <si>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</si>
  <si>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</si>
  <si>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</si>
  <si>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</si>
  <si>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</si>
  <si>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</si>
  <si>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</si>
  <si>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</si>
  <si>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</si>
  <si>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</si>
  <si>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</si>
  <si>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</si>
  <si>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</si>
  <si>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</si>
  <si>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</si>
  <si>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</si>
  <si>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</si>
  <si>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</si>
  <si>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</si>
  <si>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</si>
  <si>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</si>
  <si>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</si>
  <si>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</si>
  <si>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</si>
  <si>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</si>
  <si>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</si>
  <si>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</si>
  <si>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</si>
  <si>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</si>
  <si>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</si>
  <si>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</si>
  <si>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</si>
  <si>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</si>
  <si>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</si>
  <si>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</si>
  <si>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</si>
  <si>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</si>
  <si>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</si>
  <si>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</si>
  <si>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</si>
  <si>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</si>
  <si>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</si>
  <si>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</si>
  <si>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</si>
  <si>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</si>
  <si>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</si>
  <si>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</si>
  <si>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</si>
  <si>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</si>
  <si>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</si>
  <si>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</si>
  <si>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</si>
  <si>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</si>
  <si>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</si>
  <si>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</si>
  <si>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</si>
  <si>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</si>
  <si>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</si>
  <si>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</si>
  <si>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</si>
  <si>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</si>
  <si>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</si>
  <si>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</si>
  <si>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</si>
  <si>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</si>
  <si>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</si>
  <si>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</si>
  <si>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</si>
  <si>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</si>
  <si>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</si>
  <si>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</si>
  <si>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</si>
  <si>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</si>
  <si>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</si>
  <si>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</si>
  <si>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</si>
  <si>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</si>
  <si>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</si>
  <si>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</si>
  <si>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</si>
  <si>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</si>
  <si>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</si>
  <si>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</si>
  <si>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</si>
  <si>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</si>
  <si>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</si>
  <si>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</si>
  <si>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</si>
  <si>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</si>
  <si>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</si>
  <si>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</si>
  <si>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</si>
  <si>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</si>
  <si>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</si>
  <si>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</si>
  <si>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</si>
  <si>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</si>
  <si>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</si>
  <si>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</si>
  <si>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</si>
  <si>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</si>
  <si>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</si>
  <si>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</si>
  <si>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</si>
  <si>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</si>
  <si>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</si>
  <si>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</si>
  <si>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</si>
  <si>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</si>
  <si>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</si>
  <si>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</si>
  <si>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</si>
  <si>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</si>
  <si>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</si>
  <si>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</si>
  <si>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</si>
  <si>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</si>
  <si>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</si>
  <si>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</si>
  <si>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</si>
  <si>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</si>
  <si>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</si>
  <si>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</si>
  <si>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</si>
  <si>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</si>
  <si>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</si>
  <si>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</si>
  <si>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</si>
  <si>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</si>
  <si>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</si>
  <si>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</si>
  <si>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</si>
  <si>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</si>
  <si>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</si>
  <si>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</si>
  <si>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</si>
  <si>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</si>
  <si>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</si>
  <si>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</si>
  <si>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</si>
  <si>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</si>
  <si>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</si>
  <si>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</si>
  <si>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</si>
  <si>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</si>
  <si>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</si>
  <si>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</si>
  <si>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</si>
  <si>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</si>
  <si>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</si>
  <si>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</si>
  <si>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</si>
  <si>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</si>
  <si>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</si>
  <si>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</si>
  <si>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</si>
  <si>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</si>
  <si>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</si>
  <si>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</si>
  <si>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</si>
  <si>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</si>
  <si>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</si>
  <si>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</si>
  <si>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</si>
  <si>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</si>
  <si>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</si>
  <si>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</si>
  <si>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</si>
  <si>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</si>
  <si>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</si>
  <si>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</si>
  <si>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</si>
  <si>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</si>
  <si>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</si>
  <si>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</si>
  <si>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</si>
  <si>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</si>
  <si>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</si>
  <si>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</si>
  <si>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</si>
  <si>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</si>
  <si>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</si>
  <si>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</si>
  <si>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</si>
  <si>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</si>
  <si>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</si>
  <si>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</si>
  <si>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</si>
  <si>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</si>
  <si>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</si>
  <si>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</si>
  <si>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</si>
  <si>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</si>
  <si>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</si>
  <si>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</si>
  <si>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</si>
  <si>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</si>
  <si>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</si>
  <si>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</si>
  <si>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</si>
  <si>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</si>
  <si>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</si>
  <si>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</si>
  <si>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</si>
  <si>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</si>
  <si>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</si>
  <si>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</si>
  <si>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</si>
  <si>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</si>
  <si>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</si>
  <si>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</si>
  <si>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</si>
  <si>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</si>
  <si>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</si>
  <si>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</si>
  <si>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</si>
  <si>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</si>
  <si>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</si>
  <si>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</si>
  <si>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</si>
  <si>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</si>
  <si>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</si>
  <si>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</si>
  <si>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</si>
  <si>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</si>
  <si>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</si>
  <si>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</si>
  <si>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</si>
  <si>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</si>
  <si>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</si>
  <si>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</si>
  <si>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</si>
  <si>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</si>
  <si>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</si>
  <si>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</si>
  <si>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</si>
  <si>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</si>
  <si>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</si>
  <si>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</si>
  <si>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</si>
  <si>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</si>
  <si>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</si>
  <si>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</si>
  <si>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</si>
  <si>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</si>
  <si>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</si>
  <si>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</si>
  <si>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</si>
  <si>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</si>
  <si>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</si>
  <si>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</si>
  <si>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</si>
  <si>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</si>
  <si>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</si>
  <si>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</si>
  <si>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</si>
  <si>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</si>
  <si>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</si>
  <si>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</si>
  <si>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</si>
  <si>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</si>
  <si>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</si>
  <si>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</si>
  <si>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</si>
  <si>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</si>
  <si>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</si>
  <si>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</si>
  <si>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</si>
  <si>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</si>
  <si>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</si>
  <si>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</si>
  <si>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</si>
  <si>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</si>
  <si>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</si>
  <si>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</si>
  <si>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</si>
  <si>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</si>
  <si>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</si>
  <si>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</si>
  <si>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</si>
  <si>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</si>
  <si>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</si>
  <si>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</si>
  <si>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</si>
  <si>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</si>
  <si>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</si>
  <si>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</si>
  <si>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</si>
  <si>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</si>
  <si>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</si>
  <si>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</si>
  <si>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</si>
  <si>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</si>
  <si>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</si>
  <si>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</si>
  <si>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</si>
  <si>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</si>
  <si>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</si>
  <si>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</si>
  <si>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</si>
  <si>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</si>
  <si>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</si>
  <si>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</si>
  <si>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</si>
  <si>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</si>
  <si>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</si>
  <si>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</si>
  <si>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</si>
  <si>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</si>
  <si>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</si>
  <si>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</si>
  <si>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</si>
  <si>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</si>
  <si>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</si>
  <si>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</si>
  <si>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</si>
  <si>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</si>
  <si>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</si>
  <si>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</si>
  <si>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</si>
  <si>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</si>
  <si>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</si>
  <si>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</si>
  <si>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</si>
  <si>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</si>
  <si>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</si>
  <si>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</si>
  <si>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</si>
  <si>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</si>
  <si>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</si>
  <si>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</si>
  <si>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</si>
  <si>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</si>
  <si>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</si>
  <si>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</si>
  <si>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</si>
  <si>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</si>
  <si>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</si>
  <si>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</si>
  <si>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</si>
  <si>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</si>
  <si>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</si>
  <si>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</si>
  <si>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</si>
  <si>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</si>
  <si>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</si>
  <si>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</si>
  <si>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</si>
  <si>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</si>
  <si>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</si>
  <si>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</si>
  <si>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</si>
  <si>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</si>
  <si>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</si>
  <si>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</si>
  <si>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</si>
  <si>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</si>
  <si>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</si>
  <si>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</si>
  <si>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</si>
  <si>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</si>
  <si>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</si>
  <si>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</si>
  <si>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</si>
  <si>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</si>
  <si>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</si>
  <si>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</si>
  <si>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</si>
  <si>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</si>
  <si>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</si>
  <si>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</si>
  <si>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</si>
  <si>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</si>
  <si>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</si>
  <si>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</si>
  <si>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</si>
  <si>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</si>
  <si>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</si>
  <si>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</si>
  <si>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</si>
  <si>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</si>
  <si>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</si>
  <si>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</si>
  <si>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</si>
  <si>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</si>
  <si>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</si>
  <si>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</si>
  <si>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</si>
  <si>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</si>
  <si>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</si>
  <si>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</si>
  <si>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</si>
  <si>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</si>
  <si>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</si>
  <si>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</si>
  <si>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</si>
  <si>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</si>
  <si>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</si>
  <si>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</si>
  <si>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</si>
  <si>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</si>
  <si>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</si>
  <si>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</si>
  <si>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</si>
  <si>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</si>
  <si>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</si>
  <si>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</si>
  <si>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</si>
  <si>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</si>
  <si>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</si>
  <si>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</si>
  <si>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</si>
  <si>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</si>
  <si>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</si>
  <si>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</si>
  <si>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</si>
  <si>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</si>
  <si>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</si>
  <si>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</si>
  <si>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</si>
  <si>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</si>
  <si>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</si>
  <si>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</si>
  <si>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</si>
  <si>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</si>
  <si>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</si>
  <si>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</si>
  <si>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</si>
  <si>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</si>
  <si>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</si>
  <si>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</si>
  <si>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</si>
  <si>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</si>
  <si>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</si>
  <si>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</si>
  <si>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</si>
  <si>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</si>
  <si>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</si>
  <si>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</si>
  <si>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</si>
  <si>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</si>
  <si>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</si>
  <si>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</si>
  <si>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</si>
  <si>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</si>
  <si>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</si>
  <si>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</si>
  <si>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</si>
  <si>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</si>
  <si>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</si>
  <si>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</si>
  <si>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</si>
  <si>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</si>
  <si>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</si>
  <si>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</si>
  <si>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</si>
  <si>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</si>
  <si>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</si>
  <si>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</si>
  <si>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</si>
  <si>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</si>
  <si>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</si>
  <si>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</si>
  <si>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</si>
  <si>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</si>
  <si>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</si>
  <si>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</si>
  <si>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</si>
  <si>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</si>
  <si>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</si>
  <si>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</si>
  <si>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</si>
  <si>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</si>
  <si>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</si>
  <si>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</si>
  <si>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</si>
  <si>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</si>
  <si>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</si>
  <si>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</si>
  <si>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</si>
  <si>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</si>
  <si>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</si>
  <si>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</si>
  <si>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</si>
  <si>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</si>
  <si>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</si>
  <si>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</si>
  <si>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</si>
  <si>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</si>
  <si>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</si>
  <si>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</si>
  <si>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</si>
  <si>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</si>
  <si>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</si>
  <si>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</si>
  <si>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</si>
  <si>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</si>
  <si>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</si>
  <si>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</si>
  <si>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</si>
  <si>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</si>
  <si>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</si>
  <si>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</si>
  <si>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</si>
  <si>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</si>
  <si>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</si>
  <si>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</si>
  <si>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</si>
  <si>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</si>
  <si>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</si>
  <si>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</si>
  <si>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</si>
  <si>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</si>
  <si>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</si>
  <si>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</si>
  <si>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</si>
  <si>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</si>
  <si>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</si>
  <si>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</si>
  <si>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</si>
  <si>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</si>
  <si>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</si>
  <si>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</si>
  <si>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</si>
  <si>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</si>
  <si>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</si>
  <si>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</si>
  <si>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</si>
  <si>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</si>
  <si>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</si>
  <si>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</si>
  <si>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</si>
  <si>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</si>
  <si>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</si>
  <si>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</si>
  <si>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</si>
  <si>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</si>
  <si>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</si>
  <si>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</si>
  <si>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</si>
  <si>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</si>
  <si>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</si>
  <si>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</si>
  <si>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</si>
  <si>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</si>
  <si>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</si>
  <si>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</si>
  <si>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</si>
  <si>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</si>
  <si>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</si>
  <si>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</si>
  <si>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</si>
  <si>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</si>
  <si>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</si>
  <si>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</si>
  <si>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</si>
  <si>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</si>
  <si>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</si>
  <si>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</si>
  <si>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</si>
  <si>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</si>
  <si>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</si>
  <si>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</si>
  <si>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</si>
  <si>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</si>
  <si>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</si>
  <si>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</si>
  <si>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</si>
  <si>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</si>
  <si>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</si>
  <si>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</si>
  <si>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</si>
  <si>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</si>
  <si>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</si>
  <si>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</si>
  <si>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</si>
  <si>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</si>
  <si>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</si>
  <si>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</si>
  <si>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</si>
  <si>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</si>
  <si>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</si>
  <si>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</si>
  <si>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</si>
  <si>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</si>
  <si>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</si>
  <si>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</si>
  <si>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</si>
  <si>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</si>
  <si>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</si>
  <si>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</si>
  <si>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</si>
  <si>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</si>
  <si>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</si>
  <si>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</si>
  <si>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</si>
  <si>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</si>
  <si>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</si>
  <si>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</si>
  <si>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</si>
  <si>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</si>
  <si>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</si>
  <si>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</si>
  <si>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</si>
  <si>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</si>
  <si>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</si>
  <si>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</si>
  <si>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</si>
  <si>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</si>
  <si>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</si>
  <si>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</si>
  <si>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</si>
  <si>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</si>
  <si>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</si>
  <si>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</si>
  <si>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</si>
  <si>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</si>
  <si>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</si>
  <si>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</si>
  <si>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</si>
  <si>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</si>
  <si>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</si>
  <si>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</si>
  <si>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</si>
  <si>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</si>
  <si>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</si>
  <si>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</si>
  <si>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</si>
  <si>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</si>
  <si>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</si>
  <si>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</si>
  <si>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</si>
  <si>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</si>
  <si>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</si>
  <si>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</si>
  <si>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</si>
  <si>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</si>
  <si>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</si>
  <si>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</si>
  <si>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</si>
  <si>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</si>
  <si>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</si>
  <si>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</si>
  <si>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</si>
  <si>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</si>
  <si>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</si>
  <si>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</si>
  <si>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</si>
  <si>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</si>
  <si>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</si>
  <si>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</si>
  <si>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</si>
  <si>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</si>
  <si>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</si>
  <si>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</si>
  <si>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</si>
  <si>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</si>
  <si>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</si>
  <si>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</si>
  <si>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</si>
  <si>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</si>
  <si>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</si>
  <si>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</si>
  <si>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</si>
  <si>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</si>
  <si>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</si>
  <si>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</si>
  <si>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</si>
  <si>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</si>
  <si>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</si>
  <si>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</si>
  <si>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</si>
  <si>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</si>
  <si>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</si>
  <si>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</si>
  <si>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</si>
  <si>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</si>
  <si>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</si>
  <si>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</si>
  <si>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</si>
  <si>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</si>
  <si>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</si>
  <si>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</si>
  <si>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</si>
  <si>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</si>
  <si>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</si>
  <si>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</si>
  <si>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</si>
  <si>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</si>
  <si>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</si>
  <si>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</si>
  <si>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</si>
  <si>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</si>
  <si>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</si>
  <si>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</si>
  <si>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</si>
  <si>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</si>
  <si>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</si>
  <si>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</si>
  <si>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</si>
  <si>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</si>
  <si>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</si>
  <si>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</si>
  <si>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</si>
  <si>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</si>
  <si>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</si>
  <si>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</si>
  <si>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</si>
  <si>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</si>
  <si>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</si>
  <si>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</si>
  <si>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</si>
  <si>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</si>
  <si>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</si>
  <si>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</si>
  <si>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</si>
  <si>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</si>
  <si>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</si>
  <si>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</si>
  <si>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</si>
  <si>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</si>
  <si>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</si>
  <si>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</si>
  <si>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</si>
  <si>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</si>
  <si>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</si>
  <si>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</si>
  <si>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</si>
  <si>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</si>
  <si>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</si>
  <si>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</si>
  <si>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</si>
  <si>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</si>
  <si>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</si>
  <si>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</si>
  <si>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</si>
  <si>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</si>
  <si>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</si>
  <si>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</si>
  <si>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</si>
  <si>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</si>
  <si>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</si>
  <si>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</si>
  <si>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</si>
  <si>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</si>
  <si>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</si>
  <si>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</si>
  <si>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</si>
  <si>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</si>
  <si>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</si>
  <si>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</si>
  <si>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</si>
  <si>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</si>
  <si>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</si>
  <si>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</si>
  <si>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</si>
  <si>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</si>
  <si>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</si>
  <si>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</si>
  <si>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</si>
  <si>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</si>
  <si>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</si>
  <si>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</si>
  <si>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</si>
  <si>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</si>
  <si>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</si>
  <si>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</si>
  <si>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</si>
  <si>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</si>
  <si>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</si>
  <si>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</si>
  <si>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</si>
  <si>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</si>
  <si>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</si>
  <si>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</si>
  <si>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</si>
  <si>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</si>
  <si>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</si>
  <si>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</si>
  <si>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</si>
  <si>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</si>
  <si>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</si>
  <si>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</si>
  <si>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</si>
  <si>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</si>
  <si>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</si>
  <si>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</si>
  <si>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</si>
  <si>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</si>
  <si>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</si>
  <si>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</si>
  <si>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</si>
  <si>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</si>
  <si>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</si>
  <si>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</si>
  <si>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</si>
  <si>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</si>
  <si>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</si>
  <si>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</si>
  <si>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</si>
  <si>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</si>
  <si>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</si>
  <si>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</si>
  <si>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</si>
  <si>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</si>
  <si>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</si>
  <si>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</si>
  <si>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</si>
  <si>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</si>
  <si>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</si>
  <si>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</si>
  <si>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</si>
  <si>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</si>
  <si>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</si>
  <si>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</si>
  <si>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</si>
  <si>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</si>
  <si>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</si>
  <si>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</si>
  <si>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</si>
  <si>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</si>
  <si>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</si>
  <si>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</si>
  <si>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</si>
  <si>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</si>
  <si>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</si>
  <si>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</si>
  <si>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</si>
  <si>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</si>
  <si>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</si>
  <si>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</si>
  <si>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</si>
  <si>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</si>
  <si>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</si>
  <si>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</si>
  <si>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</si>
  <si>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</si>
  <si>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</si>
  <si>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</si>
  <si>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</si>
  <si>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</si>
  <si>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</si>
  <si>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</si>
  <si>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</si>
  <si>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</si>
  <si>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</si>
  <si>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</si>
  <si>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</si>
  <si>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</si>
  <si>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</si>
  <si>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</si>
  <si>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</si>
  <si>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</si>
  <si>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</si>
  <si>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</si>
  <si>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</si>
  <si>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</si>
  <si>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</si>
  <si>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</si>
  <si>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</si>
  <si>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</si>
  <si>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</si>
  <si>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</si>
  <si>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</si>
  <si>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</si>
  <si>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</si>
  <si>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</si>
  <si>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</si>
  <si>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</si>
  <si>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</si>
  <si>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</si>
  <si>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</si>
  <si>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</si>
  <si>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</si>
  <si>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</si>
  <si>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</si>
  <si>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</si>
  <si>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</si>
  <si>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</si>
  <si>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</si>
  <si>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</si>
  <si>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</si>
  <si>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</si>
  <si>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</si>
  <si>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</si>
  <si>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</si>
  <si>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</si>
  <si>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</si>
  <si>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</si>
  <si>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</si>
  <si>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</si>
  <si>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</si>
  <si>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</si>
  <si>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</si>
  <si>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</si>
  <si>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</si>
  <si>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</si>
  <si>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</si>
  <si>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</si>
  <si>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</si>
  <si>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</si>
  <si>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</si>
  <si>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</si>
  <si>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</si>
  <si>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</si>
  <si>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</si>
  <si>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</si>
  <si>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</si>
  <si>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</si>
  <si>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</si>
  <si>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</si>
  <si>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</si>
  <si>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</si>
  <si>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</si>
  <si>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</si>
  <si>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</si>
  <si>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</si>
  <si>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</si>
  <si>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</si>
  <si>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</si>
  <si>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</si>
  <si>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</si>
  <si>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</si>
  <si>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</si>
  <si>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</si>
  <si>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</si>
  <si>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</si>
  <si>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</si>
  <si>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</si>
  <si>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</si>
  <si>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</si>
  <si>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</si>
  <si>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</si>
  <si>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</si>
  <si>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</si>
  <si>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</si>
  <si>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</si>
  <si>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</si>
  <si>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</si>
  <si>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</si>
  <si>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</si>
  <si>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</si>
  <si>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</si>
  <si>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</si>
  <si>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</si>
  <si>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</si>
  <si>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</si>
  <si>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</si>
  <si>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</si>
  <si>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</si>
  <si>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</si>
  <si>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</si>
  <si>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</si>
  <si>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</si>
  <si>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</si>
  <si>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</si>
  <si>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</si>
  <si>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</si>
  <si>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</si>
  <si>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</si>
  <si>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</si>
  <si>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</si>
  <si>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</si>
  <si>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</si>
  <si>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</si>
  <si>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</si>
  <si>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</si>
  <si>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</si>
  <si>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</si>
  <si>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</si>
  <si>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</si>
  <si>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</si>
  <si>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</si>
  <si>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</si>
  <si>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</si>
  <si>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</si>
  <si>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</si>
  <si>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</si>
  <si>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</si>
  <si>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</si>
  <si>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</si>
  <si>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</si>
  <si>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</si>
  <si>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</si>
  <si>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</si>
  <si>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</si>
  <si>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</si>
  <si>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</si>
  <si>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</si>
  <si>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</si>
  <si>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</si>
  <si>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</si>
  <si>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</si>
  <si>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</si>
  <si>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</si>
  <si>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</si>
  <si>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</si>
  <si>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</si>
  <si>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</si>
  <si>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</si>
  <si>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</si>
  <si>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</si>
  <si>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</si>
  <si>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</si>
  <si>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</si>
  <si>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</si>
  <si>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</si>
  <si>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</si>
  <si>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</si>
  <si>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</si>
  <si>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</si>
  <si>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</si>
  <si>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</si>
  <si>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</si>
  <si>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</si>
  <si>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</si>
  <si>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</si>
  <si>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</si>
  <si>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</si>
  <si>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</si>
  <si>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</si>
  <si>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</si>
  <si>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</si>
  <si>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</si>
  <si>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</si>
  <si>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</si>
  <si>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</si>
  <si>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</si>
  <si>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</si>
  <si>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</si>
  <si>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</si>
  <si>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</si>
  <si>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</si>
  <si>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</si>
  <si>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</si>
  <si>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</si>
  <si>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</si>
  <si>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</si>
  <si>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</si>
  <si>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</si>
  <si>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</si>
  <si>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</si>
  <si>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</si>
  <si>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</si>
  <si>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</si>
  <si>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</si>
  <si>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</si>
  <si>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</si>
  <si>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</si>
  <si>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</si>
  <si>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</si>
  <si>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</si>
  <si>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</si>
  <si>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</si>
  <si>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</si>
  <si>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</si>
  <si>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</si>
  <si>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</si>
  <si>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</si>
  <si>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</si>
  <si>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</si>
  <si>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</si>
  <si>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</si>
  <si>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</si>
  <si>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</si>
  <si>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</si>
  <si>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</si>
  <si>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</si>
  <si>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</si>
  <si>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</si>
  <si>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</si>
  <si>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</si>
  <si>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</si>
  <si>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</si>
  <si>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</si>
  <si>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</si>
  <si>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</si>
  <si>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</si>
  <si>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</si>
  <si>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</si>
  <si>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</si>
  <si>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</si>
  <si>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</si>
  <si>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</si>
  <si>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</si>
  <si>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</si>
  <si>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</si>
  <si>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</si>
  <si>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</si>
  <si>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</si>
  <si>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</si>
  <si>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</si>
  <si>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</si>
  <si>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</si>
  <si>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</si>
  <si>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</si>
  <si>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</si>
  <si>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</si>
  <si>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</si>
  <si>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</si>
  <si>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</si>
  <si>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</si>
  <si>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</si>
  <si>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</si>
  <si>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</si>
  <si>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</si>
  <si>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</si>
  <si>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</si>
  <si>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</si>
  <si>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</si>
  <si>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</si>
  <si>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</si>
  <si>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</si>
  <si>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</si>
  <si>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</si>
  <si>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</si>
  <si>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</si>
  <si>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</si>
  <si>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</si>
  <si>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</si>
  <si>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</si>
  <si>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</si>
  <si>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</si>
  <si>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</si>
  <si>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</si>
  <si>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</si>
  <si>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</si>
  <si>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</si>
  <si>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</si>
  <si>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</si>
  <si>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</si>
  <si>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</si>
  <si>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</si>
  <si>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</si>
  <si>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</si>
  <si>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</si>
  <si>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</si>
  <si>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</si>
  <si>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</si>
  <si>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</si>
  <si>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</si>
  <si>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</si>
  <si>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</si>
  <si>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</si>
  <si>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</si>
  <si>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</si>
  <si>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</si>
  <si>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</si>
  <si>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</si>
  <si>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</si>
  <si>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</si>
  <si>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</si>
  <si>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</si>
  <si>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</si>
  <si>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</si>
  <si>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</si>
  <si>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</si>
  <si>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</si>
  <si>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</si>
  <si>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</si>
  <si>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</si>
  <si>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</si>
  <si>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</si>
  <si>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</si>
  <si>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</si>
  <si>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</si>
  <si>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</si>
  <si>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</si>
  <si>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</si>
  <si>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</si>
  <si>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</si>
  <si>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</si>
  <si>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</si>
  <si>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</si>
  <si>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</si>
  <si>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</si>
  <si>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</si>
  <si>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</si>
  <si>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</si>
  <si>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</si>
  <si>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</si>
  <si>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</si>
  <si>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</si>
  <si>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</si>
  <si>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</si>
  <si>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</si>
  <si>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</si>
  <si>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</si>
  <si>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</si>
  <si>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</si>
  <si>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</si>
  <si>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</si>
  <si>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</si>
  <si>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</si>
  <si>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</si>
  <si>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</si>
  <si>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</si>
  <si>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</si>
  <si>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</si>
  <si>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</si>
  <si>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</si>
  <si>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</si>
  <si>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</si>
  <si>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</si>
  <si>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</si>
  <si>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</si>
  <si>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</si>
  <si>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</si>
  <si>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</si>
  <si>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</si>
  <si>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</si>
  <si>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</si>
  <si>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</si>
  <si>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</si>
  <si>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</si>
  <si>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</si>
  <si>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</si>
  <si>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</si>
  <si>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</si>
  <si>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</si>
  <si>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</si>
  <si>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</si>
  <si>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</si>
  <si>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</si>
  <si>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</si>
  <si>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</si>
  <si>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</si>
  <si>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</si>
  <si>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</si>
  <si>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</si>
  <si>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</si>
  <si>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</si>
  <si>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</si>
  <si>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</si>
  <si>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</si>
  <si>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</si>
  <si>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</si>
  <si>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</si>
  <si>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</si>
  <si>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</si>
  <si>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</si>
  <si>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</si>
  <si>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</si>
  <si>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</si>
  <si>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</si>
  <si>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</si>
  <si>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</si>
  <si>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</si>
  <si>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</si>
  <si>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</si>
  <si>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</si>
  <si>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</si>
  <si>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</si>
  <si>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</si>
  <si>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</si>
  <si>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</si>
  <si>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</si>
  <si>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</si>
  <si>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</si>
  <si>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</si>
  <si>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</si>
  <si>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</si>
  <si>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</si>
  <si>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</si>
  <si>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</si>
  <si>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</si>
  <si>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</si>
  <si>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</si>
  <si>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</si>
  <si>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</si>
  <si>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</si>
  <si>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</si>
  <si>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</si>
  <si>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</si>
  <si>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</si>
  <si>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</si>
  <si>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</si>
  <si>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</si>
  <si>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</si>
  <si>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</si>
  <si>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</si>
  <si>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</si>
  <si>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</si>
  <si>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</si>
  <si>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</si>
  <si>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</si>
  <si>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</si>
  <si>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</si>
  <si>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</si>
  <si>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</si>
  <si>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</si>
  <si>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</si>
  <si>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</si>
  <si>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</si>
  <si>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</si>
  <si>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</si>
  <si>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</si>
  <si>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</si>
  <si>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</si>
  <si>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</si>
  <si>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</si>
  <si>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</si>
  <si>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</si>
  <si>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</si>
  <si>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</si>
  <si>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</si>
  <si>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</si>
  <si>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</si>
  <si>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</si>
  <si>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</si>
  <si>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</si>
  <si>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</si>
  <si>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</si>
  <si>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</si>
  <si>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</si>
  <si>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</si>
  <si>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</si>
  <si>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</si>
  <si>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</si>
  <si>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</si>
  <si>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</si>
  <si>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</si>
  <si>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</si>
  <si>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</si>
  <si>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</si>
  <si>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</si>
  <si>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</si>
  <si>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</si>
  <si>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</si>
  <si>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</si>
  <si>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</si>
  <si>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</si>
  <si>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</si>
  <si>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</si>
  <si>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</si>
  <si>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</si>
  <si>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</si>
  <si>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</si>
  <si>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</si>
  <si>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</si>
  <si>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</si>
  <si>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</si>
  <si>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</si>
  <si>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</si>
  <si>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</si>
  <si>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</si>
  <si>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</si>
  <si>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</si>
  <si>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</si>
  <si>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</si>
  <si>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</si>
  <si>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</si>
  <si>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</si>
  <si>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</si>
  <si>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</si>
  <si>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</si>
  <si>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</si>
  <si>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</si>
  <si>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</si>
  <si>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</si>
  <si>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</si>
  <si>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</si>
  <si>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</si>
  <si>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</si>
  <si>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</si>
  <si>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</si>
  <si>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</si>
  <si>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</si>
  <si>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</si>
  <si>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</si>
  <si>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</si>
  <si>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</si>
  <si>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</si>
  <si>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</si>
  <si>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</si>
  <si>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</si>
  <si>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</si>
  <si>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</si>
  <si>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</si>
  <si>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</si>
  <si>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</si>
  <si>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</si>
  <si>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</si>
  <si>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</si>
  <si>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</si>
  <si>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</si>
  <si>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</si>
  <si>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</si>
  <si>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</si>
  <si>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</si>
  <si>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</si>
  <si>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</si>
  <si>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</si>
  <si>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</si>
  <si>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</si>
  <si>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</si>
  <si>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</si>
  <si>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</si>
  <si>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</si>
  <si>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</si>
  <si>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</si>
  <si>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</si>
  <si>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</si>
  <si>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</si>
  <si>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</si>
  <si>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</si>
  <si>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</si>
  <si>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</si>
  <si>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</si>
  <si>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</si>
  <si>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</si>
  <si>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</si>
  <si>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</si>
  <si>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</si>
  <si>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</si>
  <si>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</si>
  <si>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</si>
  <si>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</si>
  <si>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</si>
  <si>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</si>
  <si>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</si>
  <si>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</si>
  <si>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</si>
  <si>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</si>
  <si>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</si>
  <si>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</si>
  <si>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</si>
  <si>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</si>
  <si>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</si>
  <si>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</si>
  <si>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</si>
  <si>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</si>
  <si>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</si>
  <si>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</si>
  <si>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</si>
  <si>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</si>
  <si>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</si>
  <si>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</si>
  <si>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</si>
  <si>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</si>
  <si>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</si>
  <si>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</si>
  <si>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</si>
  <si>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</si>
  <si>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</si>
  <si>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</si>
  <si>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</si>
  <si>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</si>
  <si>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</si>
  <si>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</si>
  <si>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</si>
  <si>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</si>
  <si>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</si>
  <si>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</si>
  <si>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</si>
  <si>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</si>
  <si>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</si>
  <si>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</si>
  <si>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</si>
  <si>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</si>
  <si>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</si>
  <si>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</si>
  <si>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</si>
  <si>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</si>
  <si>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</si>
  <si>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</si>
  <si>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</si>
  <si>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</si>
  <si>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</si>
  <si>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</si>
  <si>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</si>
  <si>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</si>
  <si>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</si>
  <si>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</si>
  <si>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</si>
  <si>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</si>
  <si>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</si>
  <si>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</si>
  <si>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</si>
  <si>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</si>
  <si>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</si>
  <si>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</si>
  <si>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</si>
  <si>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</si>
  <si>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</si>
  <si>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</si>
  <si>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</si>
  <si>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</si>
  <si>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</si>
  <si>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</si>
  <si>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</si>
  <si>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</si>
  <si>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</si>
  <si>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</si>
  <si>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</si>
  <si>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</si>
  <si>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</si>
  <si>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</si>
  <si>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</si>
  <si>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</si>
  <si>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</si>
  <si>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</si>
  <si>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</si>
  <si>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</si>
  <si>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</si>
  <si>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</si>
  <si>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</si>
  <si>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</si>
  <si>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</si>
  <si>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</si>
  <si>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</si>
  <si>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</si>
  <si>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</si>
  <si>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</si>
  <si>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</si>
  <si>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</si>
  <si>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</si>
  <si>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</si>
  <si>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</si>
  <si>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</si>
  <si>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</si>
  <si>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</si>
  <si>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</si>
  <si>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</si>
  <si>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</si>
  <si>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</si>
  <si>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</si>
  <si>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</si>
  <si>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</si>
  <si>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</si>
  <si>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</si>
  <si>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</si>
  <si>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</si>
  <si>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</si>
  <si>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</si>
  <si>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</si>
  <si>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</si>
  <si>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</si>
  <si>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</si>
  <si>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</si>
  <si>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</si>
  <si>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</si>
  <si>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</si>
  <si>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</si>
  <si>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</si>
  <si>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</si>
  <si>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</si>
  <si>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</si>
  <si>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</si>
  <si>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</si>
  <si>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</si>
  <si>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</si>
  <si>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</si>
  <si>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</si>
  <si>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</si>
  <si>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</si>
  <si>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</si>
  <si>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</si>
  <si>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</si>
  <si>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</si>
  <si>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</si>
  <si>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</si>
  <si>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</si>
  <si>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</si>
  <si>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</si>
  <si>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</si>
  <si>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</si>
  <si>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</si>
  <si>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</si>
  <si>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</si>
  <si>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</si>
  <si>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</si>
  <si>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</si>
  <si>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</si>
  <si>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</si>
  <si>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</si>
  <si>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</si>
  <si>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</si>
  <si>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</si>
  <si>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</si>
  <si>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</si>
  <si>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</si>
  <si>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</si>
  <si>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</si>
  <si>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</si>
  <si>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</si>
  <si>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</si>
  <si>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</si>
  <si>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</si>
  <si>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</si>
  <si>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</si>
  <si>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</si>
  <si>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</si>
  <si>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</si>
  <si>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</si>
  <si>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</si>
  <si>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</si>
  <si>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</si>
  <si>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</si>
  <si>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</si>
  <si>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</si>
  <si>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</si>
  <si>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</si>
  <si>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</si>
  <si>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</si>
  <si>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</si>
  <si>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</si>
  <si>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</si>
  <si>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</si>
  <si>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</si>
  <si>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</si>
  <si>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</si>
  <si>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</si>
  <si>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</si>
  <si>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</si>
  <si>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</si>
  <si>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</si>
  <si>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</si>
  <si>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</si>
  <si>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</si>
  <si>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</si>
  <si>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</si>
  <si>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</si>
  <si>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</si>
  <si>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</si>
  <si>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</si>
  <si>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</si>
  <si>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</si>
  <si>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</si>
  <si>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</si>
  <si>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</si>
  <si>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</si>
  <si>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</si>
  <si>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</si>
  <si>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</si>
  <si>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</si>
  <si>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</si>
  <si>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</si>
  <si>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</si>
  <si>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</si>
  <si>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</si>
  <si>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</si>
  <si>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</si>
  <si>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</si>
  <si>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</si>
  <si>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</si>
  <si>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</si>
  <si>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</si>
  <si>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</si>
  <si>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</si>
  <si>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</si>
  <si>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</si>
  <si>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</si>
  <si>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</si>
  <si>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</si>
  <si>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</si>
  <si>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</si>
  <si>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</si>
  <si>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</si>
  <si>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</si>
  <si>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</si>
  <si>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</si>
  <si>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</si>
  <si>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</si>
  <si>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</si>
  <si>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</si>
  <si>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</si>
  <si>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</si>
  <si>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</si>
  <si>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</si>
  <si>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</si>
  <si>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</si>
  <si>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</si>
  <si>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</si>
  <si>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</si>
  <si>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</si>
  <si>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</si>
  <si>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</si>
  <si>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</si>
  <si>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</si>
  <si>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</si>
  <si>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</si>
  <si>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</si>
  <si>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</si>
  <si>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</si>
  <si>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</si>
  <si>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</si>
  <si>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</si>
  <si>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</si>
  <si>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</si>
  <si>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</si>
  <si>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</si>
  <si>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</si>
  <si>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</si>
  <si>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</si>
  <si>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</si>
  <si>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</si>
  <si>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</si>
  <si>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</si>
  <si>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</si>
  <si>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</si>
  <si>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</si>
  <si>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</si>
  <si>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</si>
  <si>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</si>
  <si>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</si>
  <si>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</si>
  <si>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</si>
  <si>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</si>
  <si>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</si>
  <si>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</si>
  <si>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</si>
  <si>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</si>
  <si>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</si>
  <si>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</si>
  <si>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</si>
  <si>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</si>
  <si>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</si>
  <si>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</si>
  <si>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</si>
  <si>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</si>
  <si>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</si>
  <si>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</si>
  <si>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</si>
  <si>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</si>
  <si>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</si>
  <si>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</si>
  <si>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</si>
  <si>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</si>
  <si>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</si>
  <si>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</si>
  <si>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</si>
  <si>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</si>
  <si>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</si>
  <si>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</si>
  <si>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</si>
  <si>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</si>
  <si>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</si>
  <si>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</si>
  <si>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</si>
  <si>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</si>
  <si>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</si>
  <si>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</si>
  <si>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</si>
  <si>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</si>
  <si>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</si>
  <si>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</si>
  <si>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</si>
  <si>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</si>
  <si>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</si>
  <si>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</si>
  <si>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</si>
  <si>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</si>
  <si>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</si>
  <si>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</si>
  <si>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</si>
  <si>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</si>
  <si>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</si>
  <si>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</si>
  <si>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</si>
  <si>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</si>
  <si>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</si>
  <si>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</si>
  <si>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</si>
  <si>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</si>
  <si>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</si>
  <si>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</si>
  <si>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</si>
  <si>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</si>
  <si>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</si>
  <si>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</si>
  <si>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</si>
  <si>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</si>
  <si>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</si>
  <si>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</si>
  <si>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</si>
  <si>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</si>
  <si>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</si>
  <si>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</si>
  <si>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</si>
  <si>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</si>
  <si>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</si>
  <si>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</si>
  <si>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</si>
  <si>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</si>
  <si>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</si>
  <si>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</si>
  <si>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</si>
  <si>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</si>
  <si>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</si>
  <si>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</si>
  <si>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</si>
  <si>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</si>
  <si>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</si>
  <si>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</si>
  <si>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</si>
  <si>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</si>
  <si>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</si>
  <si>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</si>
  <si>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</si>
  <si>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</si>
  <si>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</si>
  <si>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</si>
  <si>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</si>
  <si>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</si>
  <si>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</si>
  <si>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</si>
  <si>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</si>
  <si>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</si>
  <si>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</si>
  <si>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</si>
  <si>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</si>
  <si>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</si>
  <si>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</si>
  <si>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</si>
  <si>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</si>
  <si>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</si>
  <si>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</si>
  <si>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</si>
  <si>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</si>
  <si>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</si>
  <si>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</si>
  <si>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</si>
  <si>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</si>
  <si>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</si>
  <si>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</si>
  <si>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</si>
  <si>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</si>
  <si>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</si>
  <si>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</si>
  <si>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</si>
  <si>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</si>
  <si>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</si>
  <si>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</si>
  <si>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</si>
  <si>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</si>
  <si>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</si>
  <si>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</si>
  <si>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</si>
  <si>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</si>
  <si>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</si>
  <si>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</si>
  <si>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</si>
  <si>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</si>
  <si>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</si>
  <si>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</si>
  <si>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</si>
  <si>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</si>
  <si>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</si>
  <si>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</si>
  <si>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</si>
  <si>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</si>
  <si>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</si>
  <si>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</si>
  <si>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</si>
  <si>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</si>
  <si>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</si>
  <si>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</si>
  <si>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</si>
  <si>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</si>
  <si>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</si>
  <si>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</si>
  <si>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</si>
  <si>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</si>
  <si>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</si>
  <si>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</si>
  <si>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</si>
  <si>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</si>
  <si>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</si>
  <si>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</si>
  <si>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</si>
  <si>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</si>
  <si>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</si>
  <si>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</si>
  <si>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</si>
  <si>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</si>
  <si>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</si>
  <si>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</si>
  <si>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</si>
  <si>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</si>
  <si>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</si>
  <si>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</si>
  <si>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</si>
  <si>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</si>
  <si>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</si>
  <si>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</si>
  <si>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</si>
  <si>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</si>
  <si>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</si>
  <si>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</si>
  <si>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</si>
  <si>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</si>
  <si>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</si>
  <si>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</si>
  <si>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</si>
  <si>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</si>
  <si>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</si>
  <si>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</si>
  <si>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</si>
  <si>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</si>
  <si>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</si>
  <si>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</si>
  <si>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</si>
  <si>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</si>
  <si>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</si>
  <si>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</si>
  <si>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</si>
  <si>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</si>
  <si>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</si>
  <si>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</si>
  <si>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</si>
  <si>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</si>
  <si>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</si>
  <si>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</si>
  <si>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</si>
  <si>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</si>
  <si>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</si>
  <si>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</si>
  <si>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</si>
  <si>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</si>
  <si>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</si>
  <si>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</si>
  <si>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</si>
  <si>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</si>
  <si>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</si>
  <si>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</si>
  <si>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</si>
  <si>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</si>
  <si>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</si>
  <si>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</si>
  <si>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</si>
  <si>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</si>
  <si>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</si>
  <si>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</si>
  <si>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</si>
  <si>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</si>
  <si>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</si>
  <si>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</si>
  <si>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</si>
  <si>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</si>
  <si>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</si>
  <si>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</si>
  <si>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</si>
  <si>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</si>
  <si>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</si>
  <si>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</si>
  <si>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</si>
  <si>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</si>
  <si>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</si>
  <si>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</si>
  <si>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</si>
  <si>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</si>
  <si>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</si>
  <si>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</si>
  <si>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</si>
  <si>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</si>
  <si>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</si>
  <si>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</si>
  <si>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</si>
  <si>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</si>
  <si>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</si>
  <si>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</si>
  <si>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</si>
  <si>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</si>
  <si>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</si>
  <si>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</si>
  <si>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</si>
  <si>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</si>
  <si>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</si>
  <si>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</si>
  <si>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</si>
  <si>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</si>
  <si>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</si>
  <si>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</si>
  <si>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</si>
  <si>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</si>
  <si>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</si>
  <si>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</si>
  <si>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</si>
  <si>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</si>
  <si>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</si>
  <si>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</si>
  <si>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</si>
  <si>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</si>
  <si>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</si>
  <si>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</si>
  <si>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</si>
  <si>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</si>
  <si>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</si>
  <si>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</si>
  <si>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</si>
  <si>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</si>
  <si>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</si>
  <si>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</si>
  <si>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</si>
  <si>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</si>
  <si>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</si>
  <si>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</si>
  <si>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</si>
  <si>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</si>
  <si>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</si>
  <si>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</si>
  <si>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</si>
  <si>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</si>
  <si>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</si>
  <si>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</si>
  <si>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</si>
  <si>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</si>
  <si>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</si>
  <si>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</si>
  <si>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</si>
  <si>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</si>
  <si>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</si>
  <si>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</si>
  <si>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</si>
  <si>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</si>
  <si>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</si>
  <si>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</si>
  <si>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</si>
  <si>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</si>
  <si>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</si>
  <si>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</si>
  <si>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</si>
  <si>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</si>
  <si>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</si>
  <si>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</si>
  <si>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</si>
  <si>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</si>
  <si>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</si>
  <si>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</si>
  <si>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</si>
  <si>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</si>
  <si>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</si>
  <si>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</si>
  <si>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</si>
  <si>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</si>
  <si>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</si>
  <si>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</si>
  <si>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</si>
  <si>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</si>
  <si>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</si>
  <si>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</si>
  <si>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</si>
  <si>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</si>
  <si>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</si>
  <si>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</si>
  <si>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</si>
  <si>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</si>
  <si>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</si>
  <si>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</si>
  <si>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</si>
  <si>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</si>
  <si>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</si>
  <si>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</si>
  <si>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</si>
  <si>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</si>
  <si>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</si>
  <si>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</si>
  <si>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</si>
  <si>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</si>
  <si>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</si>
  <si>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</si>
  <si>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</si>
  <si>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</si>
  <si>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</si>
  <si>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</si>
  <si>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</si>
  <si>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</si>
  <si>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</si>
  <si>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</si>
  <si>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</si>
  <si>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</si>
  <si>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</si>
  <si>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</si>
  <si>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</si>
  <si>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</si>
  <si>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</si>
  <si>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</si>
  <si>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</si>
  <si>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</si>
  <si>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</si>
  <si>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</si>
  <si>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</si>
  <si>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</si>
  <si>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</si>
  <si>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</si>
  <si>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</si>
  <si>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</si>
  <si>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</si>
  <si>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</si>
  <si>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</si>
  <si>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</si>
  <si>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</si>
  <si>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</si>
  <si>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</si>
  <si>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</si>
  <si>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</si>
  <si>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</si>
  <si>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</si>
  <si>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</si>
  <si>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</si>
  <si>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</si>
  <si>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</si>
  <si>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</si>
  <si>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</si>
  <si>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</si>
  <si>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</si>
  <si>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</si>
  <si>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</si>
  <si>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</si>
  <si>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</si>
  <si>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</si>
  <si>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</si>
  <si>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</si>
  <si>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</si>
  <si>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</si>
  <si>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</si>
  <si>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</si>
  <si>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</si>
  <si>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</si>
  <si>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</si>
  <si>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</si>
  <si>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</si>
  <si>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</si>
  <si>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</si>
  <si>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</si>
  <si>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</si>
  <si>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</si>
  <si>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</si>
  <si>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</si>
  <si>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</si>
  <si>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</si>
  <si>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</si>
  <si>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</si>
  <si>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</si>
  <si>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</si>
  <si>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</si>
  <si>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</si>
  <si>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</si>
  <si>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</si>
  <si>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</si>
  <si>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</si>
  <si>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</si>
  <si>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</si>
  <si>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</si>
  <si>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</si>
  <si>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</si>
  <si>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</si>
  <si>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</si>
  <si>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</si>
  <si>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</si>
  <si>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</si>
  <si>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</si>
  <si>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</si>
  <si>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</si>
  <si>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</si>
  <si>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</si>
  <si>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</si>
  <si>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</si>
  <si>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</si>
  <si>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</si>
  <si>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</si>
  <si>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</si>
  <si>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</si>
  <si>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</si>
  <si>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</si>
  <si>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</si>
  <si>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</si>
  <si>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</si>
  <si>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</si>
  <si>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</si>
  <si>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</si>
  <si>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</si>
  <si>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</si>
  <si>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</si>
  <si>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</si>
  <si>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</si>
  <si>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</si>
  <si>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</si>
  <si>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</si>
  <si>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</si>
  <si>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</si>
  <si>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</si>
  <si>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</si>
  <si>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</si>
  <si>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</si>
  <si>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</si>
  <si>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</si>
  <si>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</si>
  <si>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</si>
  <si>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</si>
  <si>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</si>
  <si>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</si>
  <si>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</si>
  <si>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</si>
  <si>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</si>
  <si>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</si>
  <si>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</si>
  <si>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</si>
  <si>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</si>
  <si>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</si>
  <si>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</si>
  <si>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</si>
  <si>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</si>
  <si>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</si>
  <si>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</si>
  <si>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</si>
  <si>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</si>
  <si>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</si>
  <si>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</si>
  <si>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</si>
  <si>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</si>
  <si>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</si>
  <si>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</si>
  <si>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</si>
  <si>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</si>
  <si>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</si>
  <si>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</si>
  <si>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</si>
  <si>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</si>
  <si>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</si>
  <si>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</si>
  <si>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</si>
  <si>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</si>
  <si>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</si>
  <si>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</si>
  <si>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</si>
  <si>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</si>
  <si>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</si>
  <si>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</si>
  <si>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</si>
  <si>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</si>
  <si>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</si>
  <si>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</si>
  <si>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</si>
  <si>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</si>
  <si>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</si>
  <si>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</si>
  <si>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</si>
  <si>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</si>
  <si>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</si>
  <si>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</si>
  <si>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</si>
  <si>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</si>
  <si>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</si>
  <si>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</si>
  <si>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</si>
  <si>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</si>
  <si>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</si>
  <si>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</si>
  <si>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</si>
  <si>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</si>
  <si>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</si>
  <si>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</si>
  <si>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</si>
  <si>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</si>
  <si>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</si>
  <si>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</si>
  <si>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</si>
  <si>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</si>
  <si>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</si>
  <si>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</si>
  <si>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</si>
  <si>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</si>
  <si>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</si>
  <si>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</si>
  <si>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</si>
  <si>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</si>
  <si>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</si>
  <si>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</si>
  <si>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</si>
  <si>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</si>
  <si>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</si>
  <si>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</si>
  <si>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</si>
  <si>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</si>
  <si>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</si>
  <si>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</si>
  <si>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</si>
  <si>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</si>
  <si>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</si>
  <si>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</si>
  <si>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</si>
  <si>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</si>
  <si>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</si>
  <si>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</si>
  <si>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</si>
  <si>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</si>
  <si>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</si>
  <si>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</si>
  <si>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</si>
  <si>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</si>
  <si>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</si>
  <si>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</si>
  <si>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</si>
  <si>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</si>
  <si>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</si>
  <si>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</si>
  <si>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</si>
  <si>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</si>
  <si>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</si>
  <si>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</si>
  <si>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</si>
  <si>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</si>
  <si>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</si>
  <si>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</si>
  <si>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</si>
  <si>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</si>
  <si>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</si>
  <si>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</si>
  <si>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</si>
  <si>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</si>
  <si>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</si>
  <si>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</si>
  <si>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</si>
  <si>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</si>
  <si>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</si>
  <si>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</si>
  <si>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</si>
  <si>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</si>
  <si>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</si>
  <si>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</si>
  <si>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</si>
  <si>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</si>
  <si>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</si>
  <si>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</si>
  <si>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</si>
  <si>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</si>
  <si>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</si>
  <si>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</si>
  <si>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</si>
  <si>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</si>
  <si>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</si>
  <si>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</si>
  <si>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</si>
  <si>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</si>
  <si>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</si>
  <si>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</si>
  <si>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</si>
  <si>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</si>
  <si>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</si>
  <si>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</si>
  <si>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</si>
  <si>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</si>
  <si>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</si>
  <si>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</si>
  <si>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</si>
  <si>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</si>
  <si>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</si>
  <si>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</si>
  <si>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</si>
  <si>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</si>
  <si>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</si>
  <si>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</si>
  <si>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</si>
  <si>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</si>
  <si>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</si>
  <si>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</si>
  <si>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</si>
  <si>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</si>
  <si>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</si>
  <si>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</si>
  <si>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</si>
  <si>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</si>
  <si>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</si>
  <si>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</si>
  <si>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</si>
  <si>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</si>
  <si>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</si>
  <si>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</si>
  <si>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</si>
  <si>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</si>
  <si>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</si>
  <si>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</si>
  <si>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</si>
  <si>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</si>
  <si>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</si>
  <si>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</si>
  <si>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</si>
  <si>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</si>
  <si>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</si>
  <si>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</si>
  <si>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</si>
  <si>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</si>
  <si>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</si>
  <si>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</si>
  <si>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</si>
  <si>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</si>
  <si>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</si>
  <si>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</si>
  <si>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</si>
  <si>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</si>
  <si>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</si>
  <si>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</si>
  <si>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</si>
  <si>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</si>
  <si>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</si>
  <si>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</si>
  <si>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</si>
  <si>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</si>
  <si>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</si>
  <si>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</si>
  <si>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</si>
  <si>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</si>
  <si>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</si>
  <si>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</si>
  <si>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</si>
  <si>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</si>
  <si>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</si>
  <si>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</si>
  <si>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</si>
  <si>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</si>
  <si>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</si>
  <si>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</si>
  <si>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</si>
  <si>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</si>
  <si>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</si>
  <si>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</si>
  <si>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</si>
  <si>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</si>
  <si>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</si>
  <si>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</si>
  <si>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</si>
  <si>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</si>
  <si>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</si>
  <si>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</si>
  <si>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</si>
  <si>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</si>
  <si>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</si>
  <si>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</si>
  <si>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</si>
  <si>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</si>
  <si>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</si>
  <si>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</si>
  <si>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</si>
  <si>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</si>
  <si>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</si>
  <si>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</si>
  <si>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</si>
  <si>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</si>
  <si>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</si>
  <si>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</si>
  <si>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</si>
  <si>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</si>
  <si>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</si>
  <si>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</si>
  <si>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</si>
  <si>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</si>
  <si>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</si>
  <si>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</si>
  <si>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</si>
  <si>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</si>
  <si>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</si>
  <si>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</si>
  <si>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</si>
  <si>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</si>
  <si>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</si>
  <si>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</si>
  <si>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</si>
  <si>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</si>
  <si>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</si>
  <si>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</si>
  <si>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</si>
  <si>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</si>
  <si>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</si>
  <si>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</si>
  <si>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</si>
  <si>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</si>
  <si>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</si>
  <si>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</si>
  <si>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</si>
  <si>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</si>
  <si>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</si>
  <si>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</si>
  <si>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</si>
  <si>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</si>
  <si>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</si>
  <si>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</si>
  <si>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</si>
  <si>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</si>
  <si>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</si>
  <si>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</si>
  <si>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</si>
  <si>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</si>
  <si>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</si>
  <si>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</si>
  <si>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</si>
  <si>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</si>
  <si>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</si>
  <si>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</si>
  <si>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</si>
  <si>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</si>
  <si>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</si>
  <si>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</si>
  <si>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</si>
  <si>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</si>
  <si>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</si>
  <si>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</si>
  <si>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</si>
  <si>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</si>
  <si>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</si>
  <si>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</si>
  <si>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</si>
  <si>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</si>
  <si>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</si>
  <si>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</si>
  <si>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</si>
  <si>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</si>
  <si>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</si>
  <si>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</si>
  <si>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</si>
  <si>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</si>
  <si>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</si>
  <si>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</si>
  <si>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</si>
  <si>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</si>
  <si>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</si>
  <si>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</si>
  <si>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</si>
  <si>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</si>
  <si>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</si>
  <si>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</si>
  <si>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</si>
  <si>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</si>
  <si>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</si>
  <si>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</si>
  <si>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</si>
  <si>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</si>
  <si>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</si>
  <si>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</si>
  <si>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</si>
  <si>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</si>
  <si>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</si>
  <si>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</si>
  <si>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</si>
  <si>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</si>
  <si>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</si>
  <si>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</si>
  <si>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</si>
  <si>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</si>
  <si>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</si>
  <si>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</si>
  <si>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</si>
  <si>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</si>
  <si>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</si>
  <si>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</si>
  <si>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</si>
  <si>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</si>
  <si>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</si>
  <si>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</si>
  <si>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</si>
  <si>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</si>
  <si>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</si>
  <si>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</si>
  <si>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</si>
  <si>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</si>
  <si>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</si>
  <si>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</si>
  <si>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</si>
  <si>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</si>
  <si>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</si>
  <si>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</si>
  <si>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</si>
  <si>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</si>
  <si>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</si>
  <si>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</si>
  <si>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</si>
  <si>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</si>
  <si>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</si>
  <si>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</si>
  <si>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</si>
  <si>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</si>
  <si>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</si>
  <si>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</si>
  <si>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</si>
  <si>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</si>
  <si>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</si>
  <si>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</si>
  <si>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</si>
  <si>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</si>
  <si>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</si>
  <si>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</si>
  <si>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</si>
  <si>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</si>
  <si>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</si>
  <si>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</si>
  <si>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</si>
  <si>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</si>
  <si>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</si>
  <si>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</si>
  <si>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</si>
  <si>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</si>
  <si>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</si>
  <si>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</si>
  <si>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</si>
  <si>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</si>
  <si>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</si>
  <si>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</si>
  <si>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</si>
  <si>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</si>
  <si>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</si>
  <si>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</si>
  <si>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</si>
  <si>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</si>
  <si>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</si>
  <si>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</si>
  <si>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</si>
  <si>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</si>
  <si>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</si>
  <si>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</si>
  <si>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</si>
  <si>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</si>
  <si>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</si>
  <si>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</si>
  <si>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</si>
  <si>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</si>
  <si>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</si>
  <si>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</si>
  <si>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</si>
  <si>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</si>
  <si>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</si>
  <si>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</si>
  <si>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</si>
  <si>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</si>
  <si>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</si>
  <si>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</si>
  <si>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</si>
  <si>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</si>
  <si>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</si>
  <si>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</si>
  <si>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</si>
  <si>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</si>
  <si>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</si>
  <si>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</si>
  <si>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</si>
  <si>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</si>
  <si>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</si>
  <si>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</si>
  <si>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</si>
  <si>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</si>
  <si>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</si>
  <si>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</si>
  <si>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</si>
  <si>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</si>
  <si>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</si>
  <si>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</si>
  <si>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</si>
  <si>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</si>
  <si>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</si>
  <si>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</si>
  <si>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</si>
  <si>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</si>
  <si>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</si>
  <si>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</si>
  <si>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</si>
  <si>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</si>
  <si>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</si>
  <si>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</si>
  <si>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</si>
  <si>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</si>
  <si>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</si>
  <si>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</si>
  <si>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</si>
  <si>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</si>
  <si>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</si>
  <si>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</si>
  <si>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</si>
  <si>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</si>
  <si>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</si>
  <si>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</si>
  <si>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</si>
  <si>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</si>
  <si>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</si>
  <si>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</si>
  <si>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</si>
  <si>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</si>
  <si>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</si>
  <si>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</si>
  <si>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</si>
  <si>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</si>
  <si>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</si>
  <si>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</si>
  <si>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</si>
  <si>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</si>
  <si>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</si>
  <si>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</si>
  <si>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</si>
  <si>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</si>
  <si>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</si>
  <si>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</si>
  <si>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</si>
  <si>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</si>
  <si>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</si>
  <si>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</si>
  <si>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</si>
  <si>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</si>
  <si>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</si>
  <si>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</si>
  <si>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</si>
  <si>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</si>
  <si>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</si>
  <si>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</si>
  <si>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</si>
  <si>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</si>
  <si>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</si>
  <si>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</si>
  <si>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</si>
  <si>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</si>
  <si>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</si>
  <si>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</si>
  <si>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</si>
  <si>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</si>
  <si>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</si>
  <si>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</si>
  <si>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</si>
  <si>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</si>
  <si>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</si>
  <si>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</si>
  <si>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</si>
  <si>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</si>
  <si>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</si>
  <si>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</si>
  <si>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</si>
  <si>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</si>
  <si>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</si>
  <si>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</si>
  <si>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</si>
  <si>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</si>
  <si>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</si>
  <si>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</si>
  <si>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</si>
  <si>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</si>
  <si>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</si>
  <si>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</si>
  <si>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</si>
  <si>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</si>
  <si>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</si>
  <si>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</si>
  <si>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</si>
  <si>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</si>
  <si>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</si>
  <si>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</si>
  <si>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</si>
  <si>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</si>
  <si>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</si>
  <si>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</si>
  <si>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</si>
  <si>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</si>
  <si>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</si>
  <si>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</si>
  <si>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</si>
  <si>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</si>
  <si>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</si>
  <si>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</si>
  <si>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</si>
  <si>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</si>
  <si>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</si>
  <si>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</si>
  <si>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</si>
  <si>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</si>
  <si>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</si>
  <si>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</si>
  <si>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</si>
  <si>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</si>
  <si>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</si>
  <si>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</si>
  <si>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</si>
  <si>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</si>
  <si>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</si>
  <si>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</si>
  <si>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</si>
  <si>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</si>
  <si>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</si>
  <si>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</si>
  <si>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</si>
  <si>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</si>
  <si>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</si>
  <si>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</si>
  <si>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</si>
  <si>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</si>
  <si>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</si>
  <si>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</si>
  <si>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</si>
  <si>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</si>
  <si>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</si>
  <si>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</si>
  <si>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</si>
  <si>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</si>
  <si>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</si>
  <si>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</si>
  <si>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</si>
  <si>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</si>
  <si>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</si>
  <si>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</si>
  <si>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</si>
  <si>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</si>
  <si>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</si>
  <si>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</si>
  <si>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</si>
  <si>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</si>
  <si>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</si>
  <si>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</si>
  <si>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</si>
  <si>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</si>
  <si>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</si>
  <si>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</si>
  <si>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</si>
  <si>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</si>
  <si>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</si>
  <si>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</si>
  <si>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</si>
  <si>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</si>
  <si>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</si>
  <si>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</si>
  <si>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</si>
  <si>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</si>
  <si>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</si>
  <si>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</si>
  <si>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</si>
  <si>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</si>
  <si>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</si>
  <si>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</si>
  <si>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</si>
  <si>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</si>
  <si>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</si>
  <si>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</si>
  <si>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</si>
  <si>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</si>
  <si>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</si>
  <si>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</si>
  <si>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</si>
  <si>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</si>
  <si>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</si>
  <si>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</si>
  <si>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</si>
  <si>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</si>
  <si>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</si>
  <si>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</si>
  <si>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</si>
  <si>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</si>
  <si>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</si>
  <si>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</si>
  <si>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</si>
  <si>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</si>
  <si>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</si>
  <si>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</si>
  <si>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</si>
  <si>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</si>
  <si>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</si>
  <si>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</si>
  <si>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</si>
  <si>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</si>
  <si>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</si>
  <si>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</si>
  <si>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</si>
  <si>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</si>
  <si>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</si>
  <si>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</si>
  <si>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</si>
  <si>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</si>
  <si>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</si>
  <si>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</si>
  <si>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</si>
  <si>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</si>
  <si>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</si>
  <si>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</si>
  <si>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</si>
  <si>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</si>
  <si>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</si>
  <si>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</si>
  <si>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</si>
  <si>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</si>
  <si>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</si>
  <si>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</si>
  <si>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</si>
  <si>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</si>
  <si>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</si>
  <si>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</si>
  <si>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</si>
  <si>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</si>
  <si>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</si>
  <si>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</si>
  <si>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</si>
  <si>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</si>
  <si>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</si>
  <si>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</si>
  <si>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</si>
  <si>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</si>
  <si>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</si>
  <si>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</si>
  <si>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</si>
  <si>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</si>
  <si>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</si>
  <si>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</si>
  <si>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</si>
  <si>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</si>
  <si>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</si>
  <si>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</si>
  <si>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</si>
  <si>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</si>
  <si>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</si>
  <si>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</si>
  <si>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</si>
  <si>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</si>
  <si>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</si>
  <si>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</si>
  <si>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</si>
  <si>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</si>
  <si>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</si>
  <si>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</si>
  <si>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</si>
  <si>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</si>
  <si>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</si>
  <si>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</si>
  <si>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</si>
  <si>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</si>
  <si>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</si>
  <si>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</si>
  <si>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</si>
  <si>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</si>
  <si>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</si>
  <si>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</si>
  <si>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</si>
  <si>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</si>
  <si>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</si>
  <si>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</si>
  <si>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</si>
  <si>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</si>
  <si>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</si>
  <si>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</si>
  <si>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</si>
  <si>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</si>
  <si>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</si>
  <si>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</si>
  <si>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</si>
  <si>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</si>
  <si>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</si>
  <si>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</si>
  <si>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</si>
  <si>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</si>
  <si>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</si>
  <si>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</si>
  <si>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</si>
  <si>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</si>
  <si>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</si>
  <si>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</si>
  <si>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</si>
  <si>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</si>
  <si>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</si>
  <si>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</si>
  <si>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</si>
  <si>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</si>
  <si>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</si>
  <si>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</si>
  <si>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</si>
  <si>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</si>
  <si>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</si>
  <si>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</si>
  <si>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</si>
  <si>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</si>
  <si>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</si>
  <si>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</si>
  <si>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</si>
  <si>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</si>
  <si>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</si>
  <si>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</si>
  <si>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</si>
  <si>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</si>
  <si>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</si>
  <si>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</si>
  <si>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</si>
  <si>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</si>
  <si>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</si>
  <si>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</si>
  <si>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</si>
  <si>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</si>
  <si>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</si>
  <si>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</si>
  <si>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</si>
  <si>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</si>
  <si>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</si>
  <si>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</si>
  <si>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</si>
  <si>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</si>
  <si>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</si>
  <si>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</si>
  <si>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</si>
  <si>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</si>
  <si>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</si>
  <si>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</si>
  <si>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</si>
  <si>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</si>
  <si>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</si>
  <si>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</si>
  <si>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</si>
  <si>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</si>
  <si>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</si>
  <si>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</si>
  <si>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</si>
  <si>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</si>
  <si>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</si>
  <si>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</si>
  <si>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</si>
  <si>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</si>
  <si>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</si>
  <si>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</si>
  <si>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</si>
  <si>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</si>
  <si>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</si>
  <si>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</si>
  <si>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</si>
  <si>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</si>
  <si>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</si>
  <si>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</si>
  <si>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</si>
  <si>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</si>
  <si>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</si>
  <si>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</si>
  <si>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</si>
  <si>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</si>
  <si>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</si>
  <si>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</si>
  <si>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</si>
  <si>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</si>
  <si>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</si>
  <si>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</si>
  <si>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</si>
  <si>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</si>
  <si>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</si>
  <si>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</si>
  <si>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</si>
  <si>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</si>
  <si>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</si>
  <si>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</si>
  <si>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</si>
  <si>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</si>
  <si>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</si>
  <si>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</si>
  <si>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</si>
  <si>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</si>
  <si>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</si>
  <si>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</si>
  <si>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</si>
  <si>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</si>
  <si>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</si>
  <si>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</si>
  <si>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</si>
  <si>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</si>
  <si>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</si>
  <si>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</si>
  <si>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</si>
  <si>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</si>
  <si>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</si>
  <si>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</si>
  <si>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</si>
  <si>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</si>
  <si>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</si>
  <si>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</si>
  <si>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</si>
  <si>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</si>
  <si>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</si>
  <si>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</si>
  <si>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</si>
  <si>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</si>
  <si>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</si>
  <si>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</si>
  <si>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</si>
  <si>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</si>
  <si>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</si>
  <si>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</si>
  <si>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</si>
  <si>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</si>
  <si>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</si>
  <si>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</si>
  <si>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</si>
  <si>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</si>
  <si>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</si>
  <si>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</si>
  <si>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</si>
  <si>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</si>
  <si>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</si>
  <si>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</si>
  <si>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</si>
  <si>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</si>
  <si>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</si>
  <si>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</si>
  <si>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</si>
  <si>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</si>
  <si>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</si>
  <si>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</si>
  <si>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</si>
  <si>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</si>
  <si>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</si>
  <si>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</si>
  <si>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</si>
  <si>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</si>
  <si>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</si>
  <si>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</si>
  <si>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</si>
  <si>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</si>
  <si>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</si>
  <si>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</si>
  <si>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</si>
  <si>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</si>
  <si>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</si>
  <si>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</si>
  <si>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</si>
  <si>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</si>
  <si>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</si>
  <si>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</si>
  <si>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</si>
  <si>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</si>
  <si>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</si>
  <si>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</si>
  <si>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</si>
  <si>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</si>
  <si>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</si>
  <si>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</si>
  <si>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</si>
  <si>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</si>
  <si>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</si>
  <si>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</si>
  <si>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</si>
  <si>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</si>
  <si>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</si>
  <si>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</si>
  <si>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</si>
  <si>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</si>
  <si>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</si>
  <si>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</si>
  <si>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</si>
  <si>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</si>
  <si>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</si>
  <si>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</si>
  <si>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</si>
  <si>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</si>
  <si>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</si>
  <si>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</si>
  <si>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</si>
  <si>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</si>
  <si>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</si>
  <si>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</si>
  <si>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</si>
  <si>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</si>
  <si>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</si>
  <si>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</si>
  <si>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</si>
  <si>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</si>
  <si>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</si>
  <si>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</si>
  <si>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</si>
  <si>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</si>
  <si>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</si>
  <si>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</si>
  <si>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</si>
  <si>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</si>
  <si>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</si>
  <si>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</si>
  <si>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</si>
  <si>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</si>
  <si>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</si>
  <si>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</si>
  <si>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</si>
  <si>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</si>
  <si>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</si>
  <si>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</si>
  <si>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</si>
  <si>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</si>
  <si>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</si>
  <si>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</si>
  <si>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</si>
  <si>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</si>
  <si>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</si>
  <si>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</si>
  <si>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</si>
  <si>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</si>
  <si>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</si>
  <si>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</si>
  <si>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</si>
  <si>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</si>
  <si>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</si>
  <si>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</si>
  <si>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</si>
  <si>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</si>
  <si>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</si>
  <si>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</si>
  <si>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</si>
  <si>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</si>
  <si>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</si>
  <si>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</si>
  <si>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</si>
  <si>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</si>
  <si>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</si>
  <si>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</si>
  <si>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</si>
  <si>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</si>
  <si>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</si>
  <si>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</si>
  <si>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</si>
  <si>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</si>
  <si>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</si>
  <si>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</si>
  <si>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</si>
  <si>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</si>
  <si>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</si>
  <si>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</si>
  <si>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</si>
  <si>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</si>
  <si>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</si>
  <si>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</si>
  <si>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</si>
  <si>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</si>
  <si>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</si>
  <si>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</si>
  <si>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</si>
  <si>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</si>
  <si>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</si>
  <si>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</si>
  <si>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</si>
  <si>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</si>
  <si>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</si>
  <si>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</si>
  <si>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</si>
  <si>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</si>
  <si>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</si>
  <si>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</si>
  <si>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</si>
  <si>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</si>
  <si>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</si>
  <si>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</si>
  <si>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</si>
  <si>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</si>
  <si>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</si>
  <si>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</si>
  <si>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</si>
  <si>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</si>
  <si>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</si>
  <si>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</si>
  <si>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</si>
  <si>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</si>
  <si>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</si>
  <si>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</si>
  <si>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</si>
  <si>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</si>
  <si>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</si>
  <si>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</si>
  <si>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</si>
  <si>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</si>
  <si>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</si>
  <si>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</si>
  <si>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</si>
  <si>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</si>
  <si>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</si>
  <si>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</si>
  <si>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</si>
  <si>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</si>
  <si>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</si>
  <si>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</si>
  <si>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</si>
  <si>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</si>
  <si>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</si>
  <si>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</si>
  <si>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</si>
  <si>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</si>
  <si>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</si>
  <si>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</si>
  <si>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</si>
  <si>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</si>
  <si>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</si>
  <si>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</si>
  <si>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</si>
  <si>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</si>
  <si>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</si>
  <si>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</si>
  <si>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</si>
  <si>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</si>
  <si>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</si>
  <si>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</si>
  <si>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</si>
  <si>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</si>
  <si>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</si>
  <si>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</si>
  <si>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</si>
  <si>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</si>
  <si>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</si>
  <si>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</si>
  <si>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</si>
  <si>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</si>
  <si>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</si>
  <si>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</si>
  <si>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</si>
  <si>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</si>
  <si>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</si>
  <si>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</si>
  <si>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</si>
  <si>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</si>
  <si>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</si>
  <si>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</si>
  <si>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</si>
  <si>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</si>
  <si>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</si>
  <si>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</si>
  <si>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</si>
  <si>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</si>
  <si>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</si>
  <si>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</si>
  <si>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</si>
  <si>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</si>
  <si>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</si>
  <si>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</si>
  <si>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</si>
  <si>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</si>
  <si>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</si>
  <si>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</si>
  <si>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</si>
  <si>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</si>
  <si>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</si>
  <si>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</si>
  <si>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</si>
  <si>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</si>
  <si>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</si>
  <si>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</si>
  <si>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</si>
  <si>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</si>
  <si>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</si>
  <si>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</si>
  <si>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</si>
  <si>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</si>
  <si>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</si>
  <si>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</si>
  <si>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</si>
  <si>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</si>
  <si>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</si>
  <si>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</si>
  <si>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</si>
  <si>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</si>
  <si>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</si>
  <si>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</si>
  <si>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</si>
  <si>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</si>
  <si>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</si>
  <si>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</si>
  <si>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</si>
  <si>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</si>
  <si>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</si>
  <si>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</si>
  <si>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</si>
  <si>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</si>
  <si>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</si>
  <si>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</si>
  <si>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</si>
  <si>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</si>
  <si>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</si>
  <si>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</si>
  <si>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</si>
  <si>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</si>
  <si>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</si>
  <si>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</si>
  <si>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</si>
  <si>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</si>
  <si>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</si>
  <si>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</si>
  <si>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</si>
  <si>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</si>
  <si>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</si>
  <si>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</si>
  <si>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</si>
  <si>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</si>
  <si>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</si>
  <si>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</si>
  <si>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</si>
  <si>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</si>
  <si>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</si>
  <si>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</si>
  <si>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</si>
  <si>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</si>
  <si>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</si>
  <si>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</si>
  <si>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</si>
  <si>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</si>
  <si>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</si>
  <si>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</si>
  <si>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</si>
  <si>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</si>
  <si>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</si>
  <si>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</si>
  <si>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</si>
  <si>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</si>
  <si>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</si>
  <si>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</si>
  <si>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</si>
  <si>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</si>
  <si>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</si>
  <si>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</si>
  <si>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</si>
  <si>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</si>
  <si>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</si>
  <si>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</si>
  <si>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</si>
  <si>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</si>
  <si>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</si>
  <si>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</si>
  <si>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</si>
  <si>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</si>
  <si>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</si>
  <si>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</si>
  <si>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</si>
  <si>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</si>
  <si>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</si>
  <si>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</si>
  <si>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</si>
  <si>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</si>
  <si>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</si>
  <si>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</si>
  <si>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</si>
  <si>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</si>
  <si>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</si>
  <si>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</si>
  <si>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</si>
  <si>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</si>
  <si>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</si>
  <si>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</si>
  <si>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</si>
  <si>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</si>
  <si>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</si>
  <si>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</si>
  <si>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</si>
  <si>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</si>
  <si>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</si>
  <si>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</si>
  <si>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</si>
  <si>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</si>
  <si>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</si>
  <si>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</si>
  <si>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</si>
  <si>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</si>
  <si>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</si>
  <si>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</si>
  <si>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</si>
  <si>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</si>
  <si>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</si>
  <si>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</si>
  <si>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</si>
  <si>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</si>
  <si>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</si>
  <si>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</si>
  <si>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</si>
  <si>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</si>
  <si>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</si>
  <si>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</si>
  <si>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</si>
  <si>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</si>
  <si>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</si>
  <si>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</si>
  <si>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</si>
  <si>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</si>
  <si>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</si>
  <si>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</si>
  <si>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</si>
  <si>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</si>
  <si>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</si>
  <si>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</si>
  <si>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</si>
  <si>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</si>
  <si>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</si>
  <si>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</si>
  <si>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</si>
  <si>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</si>
  <si>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</si>
  <si>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</si>
  <si>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</si>
  <si>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</si>
  <si>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</si>
  <si>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</si>
  <si>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</si>
  <si>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</si>
  <si>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</si>
  <si>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</si>
  <si>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</si>
  <si>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</si>
  <si>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</si>
  <si>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</si>
  <si>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</si>
  <si>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</si>
  <si>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</si>
  <si>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</si>
  <si>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</si>
  <si>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</si>
  <si>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</si>
  <si>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</si>
  <si>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</si>
  <si>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</si>
  <si>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</si>
  <si>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</si>
  <si>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</si>
  <si>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</si>
  <si>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</si>
  <si>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</si>
  <si>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</si>
  <si>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</si>
  <si>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</si>
  <si>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</si>
  <si>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</si>
  <si>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</si>
  <si>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</si>
  <si>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</si>
  <si>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</si>
  <si>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</si>
  <si>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</si>
  <si>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</si>
  <si>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</si>
  <si>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</si>
  <si>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</si>
  <si>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</si>
  <si>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</si>
  <si>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</si>
  <si>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</si>
  <si>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</si>
  <si>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</si>
  <si>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</si>
  <si>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</si>
  <si>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</si>
  <si>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</si>
  <si>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</si>
  <si>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</si>
  <si>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</si>
  <si>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</si>
  <si>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</si>
  <si>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</si>
  <si>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</si>
  <si>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</si>
  <si>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</si>
  <si>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</si>
  <si>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</si>
  <si>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</si>
  <si>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</si>
  <si>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</si>
  <si>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</si>
  <si>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</si>
  <si>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</si>
  <si>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</si>
  <si>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</si>
  <si>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</si>
  <si>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</si>
  <si>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</si>
  <si>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</si>
  <si>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</si>
  <si>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</si>
  <si>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</si>
  <si>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</si>
  <si>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</si>
  <si>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</si>
  <si>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</si>
  <si>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</si>
  <si>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</si>
  <si>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</si>
  <si>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</si>
  <si>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</si>
  <si>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</si>
  <si>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</si>
  <si>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</si>
  <si>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</si>
  <si>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</si>
  <si>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</si>
  <si>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</si>
  <si>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</si>
  <si>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</si>
  <si>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</si>
  <si>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</si>
  <si>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</si>
  <si>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</si>
  <si>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</si>
  <si>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</si>
  <si>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</si>
  <si>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</si>
  <si>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</si>
  <si>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</si>
  <si>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</si>
  <si>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</si>
  <si>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</si>
  <si>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</si>
  <si>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</si>
  <si>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</si>
  <si>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</si>
  <si>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</si>
  <si>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</si>
  <si>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</si>
  <si>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</si>
  <si>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</si>
  <si>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</si>
  <si>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</si>
  <si>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</si>
  <si>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</si>
  <si>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</si>
  <si>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</si>
  <si>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</si>
  <si>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</si>
  <si>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</si>
  <si>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</si>
  <si>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</si>
  <si>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</si>
  <si>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</si>
  <si>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</si>
  <si>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</si>
  <si>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</si>
  <si>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</si>
  <si>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</si>
  <si>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</si>
  <si>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</si>
  <si>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</si>
  <si>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</si>
  <si>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</si>
  <si>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</si>
  <si>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</si>
  <si>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</si>
  <si>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</si>
  <si>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</si>
  <si>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</si>
  <si>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</si>
  <si>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</si>
  <si>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</si>
  <si>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</si>
  <si>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</si>
  <si>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</si>
  <si>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</si>
  <si>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</si>
  <si>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</si>
  <si>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</si>
  <si>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</si>
  <si>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</si>
  <si>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</si>
  <si>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</si>
  <si>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</si>
  <si>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</si>
  <si>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</si>
  <si>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</si>
  <si>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</si>
  <si>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</si>
  <si>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</si>
  <si>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</si>
  <si>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</si>
  <si>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</si>
  <si>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</si>
  <si>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</si>
  <si>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</si>
  <si>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</si>
  <si>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</si>
  <si>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</si>
  <si>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</si>
  <si>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</si>
  <si>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</si>
  <si>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</si>
  <si>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</si>
  <si>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</si>
  <si>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</si>
  <si>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</si>
  <si>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</si>
  <si>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</si>
  <si>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</si>
  <si>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</si>
  <si>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</si>
  <si>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</si>
  <si>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</si>
  <si>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</si>
  <si>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</si>
  <si>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</si>
  <si>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</si>
  <si>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</si>
  <si>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</si>
  <si>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</si>
  <si>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</si>
  <si>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</si>
  <si>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</si>
  <si>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</si>
  <si>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</si>
  <si>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</si>
  <si>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</si>
  <si>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</si>
  <si>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</si>
  <si>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</si>
  <si>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</si>
  <si>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</si>
  <si>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</si>
  <si>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</si>
  <si>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</si>
  <si>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</si>
  <si>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</si>
  <si>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</si>
  <si>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</si>
  <si>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</si>
  <si>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</si>
  <si>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</si>
  <si>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</si>
  <si>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</si>
  <si>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</si>
  <si>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</si>
  <si>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</si>
  <si>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</si>
  <si>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</si>
  <si>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</si>
  <si>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</si>
  <si>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</si>
  <si>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</si>
  <si>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</si>
  <si>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</si>
  <si>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</si>
  <si>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</si>
  <si>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</si>
  <si>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</si>
  <si>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</si>
  <si>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</si>
  <si>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</si>
  <si>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</si>
  <si>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</si>
  <si>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</si>
  <si>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</si>
  <si>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</si>
  <si>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</si>
  <si>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</si>
  <si>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</si>
  <si>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</si>
  <si>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</si>
  <si>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</si>
  <si>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</si>
  <si>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</si>
  <si>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</si>
  <si>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</si>
  <si>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</si>
  <si>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</si>
  <si>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</si>
  <si>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</si>
  <si>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</si>
  <si>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</si>
  <si>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</si>
  <si>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</si>
  <si>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</si>
  <si>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</si>
  <si>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</si>
  <si>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</si>
  <si>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</si>
  <si>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</si>
  <si>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</si>
  <si>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</si>
  <si>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</si>
  <si>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</si>
  <si>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</si>
  <si>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</si>
  <si>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</si>
  <si>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</si>
  <si>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</si>
  <si>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</si>
  <si>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</si>
  <si>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</si>
  <si>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</si>
  <si>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</si>
  <si>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</si>
  <si>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</si>
  <si>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</si>
  <si>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</si>
  <si>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</si>
  <si>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</si>
  <si>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</si>
  <si>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</si>
  <si>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</si>
  <si>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</si>
  <si>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</si>
  <si>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</si>
  <si>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</si>
  <si>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</si>
  <si>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</si>
  <si>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</si>
  <si>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</si>
  <si>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</si>
  <si>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</si>
  <si>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</si>
  <si>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</si>
  <si>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</si>
  <si>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</si>
  <si>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</si>
  <si>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</si>
  <si>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</si>
  <si>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</si>
  <si>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</si>
  <si>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</si>
  <si>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</si>
  <si>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</si>
  <si>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</si>
  <si>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</si>
  <si>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</si>
  <si>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</si>
  <si>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</si>
  <si>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</si>
  <si>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</si>
  <si>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</si>
  <si>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</si>
  <si>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</si>
  <si>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</si>
  <si>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</si>
  <si>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</si>
  <si>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</si>
  <si>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</si>
  <si>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</si>
  <si>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</si>
  <si>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</si>
  <si>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</si>
  <si>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</si>
  <si>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</si>
  <si>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</si>
  <si>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</si>
  <si>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</si>
  <si>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</si>
  <si>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</si>
  <si>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</si>
  <si>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</si>
  <si>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</si>
  <si>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</si>
  <si>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</si>
  <si>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</si>
  <si>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</si>
  <si>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</si>
  <si>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</si>
  <si>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</si>
  <si>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</si>
  <si>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</si>
  <si>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</si>
  <si>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</si>
  <si>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</si>
  <si>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</si>
  <si>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</si>
  <si>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</si>
  <si>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</si>
  <si>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</si>
  <si>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</si>
  <si>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</si>
  <si>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</si>
  <si>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</si>
  <si>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</si>
  <si>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</si>
  <si>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</si>
  <si>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</si>
  <si>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</si>
  <si>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</si>
  <si>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</si>
  <si>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</si>
  <si>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</si>
  <si>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</si>
  <si>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</si>
  <si>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</si>
  <si>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</si>
  <si>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</si>
  <si>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</si>
  <si>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</si>
  <si>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</si>
  <si>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</si>
  <si>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</si>
  <si>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</si>
  <si>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</si>
  <si>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</si>
  <si>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</si>
  <si>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</si>
  <si>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</si>
  <si>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</si>
  <si>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</si>
  <si>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</si>
  <si>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</si>
  <si>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</si>
  <si>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</si>
  <si>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</si>
  <si>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</si>
  <si>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</si>
  <si>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</si>
  <si>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</si>
  <si>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</si>
  <si>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</si>
  <si>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</si>
  <si>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</si>
  <si>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</si>
  <si>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</si>
  <si>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</si>
  <si>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</si>
  <si>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</si>
  <si>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</si>
  <si>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</si>
  <si>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</si>
  <si>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</si>
  <si>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</si>
  <si>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</si>
  <si>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</si>
  <si>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</si>
  <si>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</si>
  <si>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</si>
  <si>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</si>
  <si>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</si>
  <si>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</si>
  <si>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</si>
  <si>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</si>
  <si>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</si>
  <si>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</si>
  <si>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</si>
  <si>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</si>
  <si>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</si>
  <si>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</si>
  <si>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</si>
  <si>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</si>
  <si>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</si>
  <si>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</si>
  <si>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</si>
  <si>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</si>
  <si>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</si>
  <si>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</si>
  <si>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</si>
  <si>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</si>
  <si>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</si>
  <si>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</si>
  <si>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</si>
  <si>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</si>
  <si>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</si>
  <si>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</si>
  <si>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</si>
  <si>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</si>
  <si>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</si>
  <si>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</si>
  <si>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</si>
  <si>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</si>
  <si>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</si>
  <si>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</si>
  <si>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</si>
  <si>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</si>
  <si>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</si>
  <si>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</si>
  <si>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</si>
  <si>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</si>
  <si>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</si>
  <si>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</si>
  <si>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</si>
  <si>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</si>
  <si>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</si>
  <si>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</si>
  <si>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</si>
  <si>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</si>
  <si>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</si>
  <si>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</si>
  <si>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</si>
  <si>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</si>
  <si>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</si>
  <si>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</si>
  <si>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</si>
  <si>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</si>
  <si>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</si>
  <si>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</si>
  <si>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</si>
  <si>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</si>
  <si>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</si>
  <si>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</si>
  <si>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</si>
  <si>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</si>
  <si>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</si>
  <si>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</si>
  <si>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</si>
  <si>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</si>
  <si>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</si>
  <si>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</si>
  <si>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</si>
  <si>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</si>
  <si>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</si>
  <si>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</si>
  <si>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</si>
  <si>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</si>
  <si>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</si>
  <si>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</si>
  <si>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</si>
  <si>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</si>
  <si>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</si>
  <si>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</si>
  <si>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</si>
  <si>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</si>
  <si>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</si>
  <si>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</si>
  <si>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</si>
  <si>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</si>
  <si>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</si>
  <si>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</si>
  <si>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</si>
  <si>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</si>
  <si>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</si>
  <si>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</si>
  <si>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</si>
  <si>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</si>
  <si>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</si>
  <si>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</si>
  <si>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</si>
  <si>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</si>
  <si>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</si>
  <si>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</si>
  <si>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</si>
  <si>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</si>
  <si>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</si>
  <si>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</si>
  <si>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</si>
  <si>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</si>
  <si>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</si>
  <si>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</si>
  <si>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</si>
  <si>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</si>
  <si>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</si>
  <si>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</si>
  <si>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</si>
  <si>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</si>
  <si>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</si>
  <si>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</si>
  <si>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</si>
  <si>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</si>
  <si>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</si>
  <si>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</si>
  <si>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</si>
  <si>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</si>
  <si>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</si>
  <si>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</si>
  <si>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</si>
  <si>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</si>
  <si>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</si>
  <si>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</si>
  <si>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</si>
  <si>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</si>
  <si>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</si>
  <si>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</si>
  <si>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</si>
  <si>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</si>
  <si>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</si>
  <si>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</si>
  <si>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</si>
  <si>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</si>
  <si>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</si>
  <si>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</si>
  <si>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</si>
  <si>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</si>
  <si>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</si>
  <si>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</si>
  <si>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</si>
  <si>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</si>
  <si>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</si>
  <si>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</si>
  <si>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</si>
  <si>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</si>
  <si>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</si>
  <si>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</si>
  <si>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</si>
  <si>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</si>
  <si>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</si>
  <si>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</si>
  <si>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</si>
  <si>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</si>
  <si>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</si>
  <si>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</si>
  <si>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</si>
  <si>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</si>
  <si>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</si>
  <si>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</si>
  <si>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</si>
  <si>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</si>
  <si>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</si>
  <si>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</si>
  <si>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</si>
  <si>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</si>
  <si>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</si>
  <si>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</si>
  <si>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</si>
  <si>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</si>
  <si>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</si>
  <si>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</si>
  <si>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</si>
  <si>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</si>
  <si>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</si>
  <si>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</si>
  <si>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</si>
  <si>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</si>
  <si>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</si>
  <si>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</si>
  <si>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</si>
  <si>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</si>
  <si>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</si>
  <si>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</si>
  <si>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</si>
  <si>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</si>
  <si>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</si>
  <si>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</si>
  <si>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</si>
  <si>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</si>
  <si>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</si>
  <si>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</si>
  <si>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</si>
  <si>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</si>
  <si>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</si>
  <si>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</si>
  <si>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</si>
  <si>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</si>
  <si>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</si>
  <si>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</si>
  <si>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</si>
  <si>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</si>
  <si>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</si>
  <si>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</si>
  <si>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</si>
  <si>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</si>
  <si>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</si>
  <si>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</si>
  <si>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</si>
  <si>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</si>
  <si>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</si>
  <si>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</si>
  <si>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</si>
  <si>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</si>
  <si>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</si>
  <si>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</si>
  <si>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</si>
  <si>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</si>
  <si>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</si>
  <si>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</si>
  <si>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</si>
  <si>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</si>
  <si>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</si>
  <si>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</si>
  <si>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</si>
  <si>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</si>
  <si>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</si>
  <si>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</si>
  <si>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</si>
  <si>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</si>
  <si>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</si>
  <si>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</si>
  <si>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</si>
  <si>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</si>
  <si>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</si>
  <si>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</si>
  <si>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</si>
  <si>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</si>
  <si>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</si>
  <si>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</si>
  <si>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</si>
  <si>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</si>
  <si>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</si>
  <si>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</si>
  <si>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</si>
  <si>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</si>
  <si>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</si>
  <si>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</si>
  <si>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</si>
  <si>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</si>
  <si>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</si>
  <si>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</si>
  <si>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</si>
  <si>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</si>
  <si>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</si>
  <si>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</si>
  <si>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</si>
  <si>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</si>
  <si>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</si>
  <si>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</si>
  <si>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</si>
  <si>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</si>
  <si>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</si>
  <si>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</si>
  <si>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</si>
  <si>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</si>
  <si>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</si>
  <si>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</si>
  <si>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</si>
  <si>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</si>
  <si>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</si>
  <si>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</si>
  <si>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</si>
  <si>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</si>
  <si>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</si>
  <si>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</si>
  <si>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</si>
  <si>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</si>
  <si>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</si>
  <si>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</si>
  <si>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</si>
  <si>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</si>
  <si>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</si>
  <si>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</si>
  <si>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</si>
  <si>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</si>
  <si>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</si>
  <si>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</si>
  <si>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</si>
  <si>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</si>
  <si>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</si>
  <si>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</si>
  <si>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</si>
  <si>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</si>
  <si>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</si>
  <si>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</si>
  <si>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</si>
  <si>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</si>
  <si>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</si>
  <si>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</si>
  <si>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</si>
  <si>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</si>
  <si>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</si>
  <si>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</si>
  <si>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</si>
  <si>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</si>
  <si>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</si>
  <si>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</si>
  <si>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</si>
  <si>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</si>
  <si>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</si>
  <si>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</si>
  <si>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</si>
  <si>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</si>
  <si>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</si>
  <si>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</si>
  <si>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</si>
  <si>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</si>
  <si>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</si>
  <si>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</si>
  <si>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</si>
  <si>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</si>
  <si>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</si>
  <si>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</si>
  <si>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</si>
  <si>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</si>
  <si>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</si>
  <si>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</si>
  <si>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</si>
  <si>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</si>
  <si>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</si>
  <si>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</si>
  <si>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</si>
  <si>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</si>
  <si>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</si>
  <si>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</si>
  <si>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</si>
  <si>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</si>
  <si>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</si>
  <si>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</si>
  <si>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</si>
  <si>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</si>
  <si>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</si>
  <si>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</si>
  <si>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</si>
  <si>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</si>
  <si>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</si>
  <si>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</si>
  <si>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</si>
  <si>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</si>
  <si>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</si>
  <si>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</si>
  <si>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</si>
  <si>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</si>
  <si>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</si>
  <si>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</si>
  <si>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</si>
  <si>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</si>
  <si>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</si>
  <si>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</si>
  <si>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</si>
  <si>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</si>
  <si>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</si>
  <si>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</si>
  <si>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</si>
  <si>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</si>
  <si>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</si>
  <si>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</si>
  <si>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</si>
  <si>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</si>
  <si>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</si>
  <si>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</si>
  <si>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</si>
  <si>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</si>
  <si>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</si>
  <si>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</si>
  <si>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</si>
  <si>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</si>
  <si>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</si>
  <si>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</si>
  <si>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</si>
  <si>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</si>
  <si>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</si>
  <si>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</si>
  <si>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</si>
  <si>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</si>
  <si>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</si>
  <si>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</si>
  <si>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</si>
  <si>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</si>
  <si>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</si>
  <si>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</si>
  <si>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</si>
  <si>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</si>
  <si>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</si>
  <si>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</si>
  <si>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</si>
  <si>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</si>
  <si>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</si>
  <si>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</si>
  <si>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</si>
  <si>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</si>
  <si>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</si>
  <si>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</si>
  <si>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</si>
  <si>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</si>
  <si>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</si>
  <si>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</si>
  <si>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</si>
  <si>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</si>
  <si>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</si>
  <si>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</si>
  <si>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</si>
  <si>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</si>
  <si>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</si>
  <si>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</si>
  <si>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</si>
  <si>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</si>
  <si>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</si>
  <si>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</si>
  <si>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</si>
  <si>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</si>
  <si>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</si>
  <si>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</si>
  <si>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</si>
  <si>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</si>
  <si>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</si>
  <si>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</si>
  <si>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</si>
  <si>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</si>
  <si>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</si>
  <si>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</si>
  <si>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</si>
  <si>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</si>
  <si>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</si>
  <si>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</si>
  <si>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</si>
  <si>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</si>
  <si>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</si>
  <si>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</si>
  <si>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</si>
  <si>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</si>
  <si>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</si>
  <si>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</si>
  <si>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</si>
  <si>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</si>
  <si>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</si>
  <si>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</si>
  <si>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</si>
  <si>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</si>
  <si>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</si>
  <si>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</si>
  <si>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</si>
  <si>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</si>
  <si>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</si>
  <si>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</si>
  <si>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</si>
  <si>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</si>
  <si>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</si>
  <si>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</si>
  <si>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</si>
  <si>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</si>
  <si>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</si>
  <si>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</si>
  <si>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</si>
  <si>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</si>
  <si>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</si>
  <si>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</si>
  <si>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</si>
  <si>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</si>
  <si>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</si>
  <si>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</si>
  <si>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</si>
  <si>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</si>
  <si>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</si>
  <si>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</si>
  <si>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</si>
  <si>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</si>
  <si>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</si>
  <si>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</si>
  <si>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</si>
  <si>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</si>
  <si>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</si>
  <si>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</si>
  <si>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</si>
  <si>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</si>
  <si>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</si>
  <si>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</si>
  <si>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</si>
  <si>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</si>
  <si>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</si>
  <si>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</si>
  <si>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</si>
  <si>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</si>
  <si>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</si>
  <si>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</si>
  <si>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</si>
  <si>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</si>
  <si>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</si>
  <si>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</si>
  <si>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</si>
  <si>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</si>
  <si>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</si>
  <si>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</si>
  <si>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</si>
  <si>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</si>
  <si>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</si>
  <si>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</si>
  <si>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</si>
  <si>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</si>
  <si>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</si>
  <si>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</si>
  <si>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</si>
  <si>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</si>
  <si>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</si>
  <si>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</si>
  <si>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</si>
  <si>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</si>
  <si>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</si>
  <si>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</si>
  <si>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</si>
  <si>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</si>
  <si>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</si>
  <si>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</si>
  <si>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</si>
  <si>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</si>
  <si>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</si>
  <si>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</si>
  <si>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</si>
  <si>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</si>
  <si>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</si>
  <si>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</si>
  <si>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</si>
  <si>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</si>
  <si>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</si>
  <si>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</si>
  <si>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</si>
  <si>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</si>
  <si>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</si>
  <si>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</si>
  <si>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</si>
  <si>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</si>
  <si>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</si>
  <si>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</si>
  <si>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</si>
  <si>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</si>
  <si>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</si>
  <si>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</si>
  <si>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</si>
  <si>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</si>
  <si>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</si>
  <si>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</si>
  <si>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</si>
  <si>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</si>
  <si>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</si>
  <si>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</si>
  <si>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</si>
  <si>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</si>
  <si>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</si>
  <si>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</si>
  <si>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</si>
  <si>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</si>
  <si>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</si>
  <si>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</si>
  <si>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</si>
  <si>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</si>
  <si>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</si>
  <si>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</si>
  <si>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</si>
  <si>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</si>
  <si>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</si>
  <si>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</si>
  <si>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</si>
  <si>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</si>
  <si>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</si>
  <si>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</si>
  <si>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</si>
  <si>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</si>
  <si>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</si>
  <si>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</si>
  <si>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</si>
  <si>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</si>
  <si>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</si>
  <si>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</si>
  <si>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</si>
  <si>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</si>
  <si>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</si>
  <si>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</si>
  <si>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</si>
  <si>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</si>
  <si>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</si>
  <si>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</si>
  <si>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</si>
  <si>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</si>
  <si>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</si>
  <si>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</si>
  <si>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</si>
  <si>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</si>
  <si>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</si>
  <si>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</si>
  <si>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</si>
  <si>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</si>
  <si>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</si>
  <si>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</si>
  <si>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</si>
  <si>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</si>
  <si>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</si>
  <si>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</si>
  <si>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</si>
  <si>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</si>
  <si>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</si>
  <si>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</si>
  <si>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</si>
  <si>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</si>
  <si>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</si>
  <si>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</si>
  <si>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</si>
  <si>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</si>
  <si>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</si>
  <si>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</si>
  <si>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</si>
  <si>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</si>
  <si>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</si>
  <si>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</si>
  <si>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</si>
  <si>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</si>
  <si>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</si>
  <si>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</si>
  <si>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</si>
  <si>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</si>
  <si>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</si>
  <si>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</si>
  <si>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</si>
  <si>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</si>
  <si>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</si>
  <si>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</si>
  <si>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</si>
  <si>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</si>
  <si>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</si>
  <si>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</si>
  <si>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</si>
  <si>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</si>
  <si>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</si>
  <si>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</si>
  <si>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</si>
  <si>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</si>
  <si>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</si>
  <si>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</si>
  <si>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</si>
  <si>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</si>
  <si>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</si>
  <si>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</si>
  <si>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</si>
  <si>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</si>
  <si>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</si>
  <si>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</si>
  <si>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</si>
  <si>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</si>
  <si>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</si>
  <si>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</si>
  <si>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</si>
  <si>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</si>
  <si>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</si>
  <si>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</si>
  <si>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</si>
  <si>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</si>
  <si>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</si>
  <si>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</si>
  <si>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</si>
  <si>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</si>
  <si>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</si>
  <si>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</si>
  <si>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</si>
  <si>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</si>
  <si>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</si>
  <si>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</si>
  <si>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</si>
  <si>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</si>
  <si>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</si>
  <si>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</si>
  <si>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</si>
  <si>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</si>
  <si>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</si>
  <si>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</si>
  <si>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</si>
  <si>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</si>
  <si>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</si>
  <si>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</si>
  <si>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</si>
  <si>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</si>
  <si>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</si>
  <si>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</si>
  <si>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</si>
  <si>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</si>
  <si>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</si>
  <si>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</si>
  <si>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</si>
  <si>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</si>
  <si>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</si>
  <si>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</si>
  <si>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</si>
  <si>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</si>
  <si>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</si>
  <si>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</si>
  <si>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</si>
  <si>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</si>
  <si>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</si>
  <si>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</si>
  <si>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</si>
  <si>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</si>
  <si>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</si>
  <si>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</si>
  <si>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</si>
  <si>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</si>
  <si>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</si>
  <si>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</si>
  <si>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</si>
  <si>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</si>
  <si>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</si>
  <si>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</si>
  <si>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</si>
  <si>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</si>
  <si>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</si>
  <si>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</si>
  <si>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</si>
  <si>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</si>
  <si>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</si>
  <si>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</si>
  <si>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</si>
  <si>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</si>
  <si>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</si>
  <si>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</si>
  <si>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</si>
  <si>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</si>
  <si>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</si>
  <si>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</si>
  <si>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</si>
  <si>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</si>
  <si>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</si>
  <si>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</si>
  <si>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</si>
  <si>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</si>
  <si>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</si>
  <si>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</si>
  <si>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</si>
  <si>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</si>
  <si>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</si>
  <si>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</si>
  <si>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</si>
  <si>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</si>
  <si>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</si>
  <si>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</si>
  <si>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</si>
  <si>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</si>
  <si>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</si>
  <si>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</si>
  <si>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</si>
  <si>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</si>
  <si>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</si>
  <si>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</si>
  <si>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</si>
  <si>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</si>
  <si>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</si>
  <si>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</si>
  <si>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</si>
  <si>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</si>
  <si>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</si>
  <si>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</si>
  <si>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</si>
  <si>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</si>
  <si>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</si>
  <si>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</si>
  <si>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</si>
  <si>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</si>
  <si>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</si>
  <si>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</si>
  <si>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</si>
  <si>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</si>
  <si>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</si>
  <si>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</si>
  <si>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</si>
  <si>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</si>
  <si>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</si>
  <si>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</si>
  <si>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</si>
  <si>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</si>
  <si>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</si>
  <si>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</si>
  <si>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</si>
  <si>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</si>
  <si>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</si>
  <si>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</si>
  <si>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</si>
  <si>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</si>
  <si>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</si>
  <si>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</si>
  <si>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</si>
  <si>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</si>
  <si>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</si>
  <si>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</si>
  <si>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</si>
  <si>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</si>
  <si>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</si>
  <si>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</si>
  <si>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</si>
  <si>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</si>
  <si>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</si>
  <si>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</si>
  <si>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</si>
  <si>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</si>
  <si>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</si>
  <si>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</si>
  <si>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</si>
  <si>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</si>
  <si>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</si>
  <si>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</si>
  <si>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</si>
  <si>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</si>
  <si>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</si>
  <si>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</si>
  <si>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</si>
  <si>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</si>
  <si>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</si>
  <si>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</si>
  <si>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</si>
  <si>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</si>
  <si>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</si>
  <si>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</si>
  <si>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</si>
  <si>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</si>
  <si>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</si>
  <si>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</si>
  <si>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</si>
  <si>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</si>
  <si>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</si>
  <si>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</si>
  <si>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</si>
  <si>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</si>
  <si>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</si>
  <si>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</si>
  <si>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</si>
  <si>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</si>
  <si>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</si>
  <si>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</si>
  <si>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</si>
  <si>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</si>
  <si>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</si>
  <si>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</si>
  <si>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</si>
  <si>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</si>
  <si>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</si>
  <si>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</si>
  <si>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</si>
  <si>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</si>
  <si>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</si>
  <si>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</si>
  <si>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</si>
  <si>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</si>
  <si>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</si>
  <si>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</si>
  <si>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</si>
  <si>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</si>
  <si>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</si>
  <si>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</si>
  <si>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</si>
  <si>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</si>
  <si>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</si>
  <si>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</si>
  <si>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</si>
  <si>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</si>
  <si>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</si>
  <si>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</si>
  <si>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</si>
  <si>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</si>
  <si>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</si>
  <si>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</si>
  <si>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</si>
  <si>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</si>
  <si>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</si>
  <si>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</si>
  <si>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</si>
  <si>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</si>
  <si>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</si>
  <si>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</si>
  <si>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</si>
  <si>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</si>
  <si>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</si>
  <si>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</si>
  <si>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</si>
  <si>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</si>
  <si>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</si>
  <si>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</si>
  <si>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</si>
  <si>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</si>
  <si>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</si>
  <si>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</si>
  <si>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</si>
  <si>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</si>
  <si>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</si>
  <si>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</si>
  <si>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</si>
  <si>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</si>
  <si>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</si>
  <si>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</si>
  <si>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</si>
  <si>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</si>
  <si>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</si>
  <si>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</si>
  <si>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</si>
  <si>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</si>
  <si>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</si>
  <si>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</si>
  <si>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</si>
  <si>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</si>
  <si>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</si>
  <si>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</si>
  <si>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</si>
  <si>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</si>
  <si>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</si>
  <si>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</si>
  <si>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</si>
  <si>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</si>
  <si>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</si>
  <si>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</si>
  <si>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</si>
  <si>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</si>
  <si>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</si>
  <si>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</si>
  <si>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</si>
  <si>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</si>
  <si>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</si>
  <si>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</si>
  <si>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</si>
  <si>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</si>
  <si>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</si>
  <si>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</si>
  <si>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</si>
  <si>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</si>
  <si>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</si>
  <si>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</si>
  <si>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</si>
  <si>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</si>
  <si>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</si>
  <si>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</si>
  <si>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</si>
  <si>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</si>
  <si>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</si>
  <si>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</si>
  <si>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</si>
  <si>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</si>
  <si>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</si>
  <si>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</si>
  <si>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</si>
  <si>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</si>
  <si>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</si>
  <si>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</si>
  <si>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</si>
  <si>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</si>
  <si>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</si>
  <si>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</si>
  <si>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</si>
  <si>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</si>
  <si>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</si>
  <si>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</si>
  <si>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</si>
  <si>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</si>
  <si>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</si>
  <si>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</si>
  <si>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</si>
  <si>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</si>
  <si>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</si>
  <si>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</si>
  <si>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</si>
  <si>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</si>
  <si>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</si>
  <si>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</si>
  <si>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</si>
  <si>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</si>
  <si>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</si>
  <si>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</si>
  <si>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</si>
  <si>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</si>
  <si>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</si>
  <si>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</si>
  <si>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</si>
  <si>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</si>
  <si>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</si>
  <si>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</si>
  <si>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</si>
  <si>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</si>
  <si>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</si>
  <si>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</si>
  <si>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</si>
  <si>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</si>
  <si>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</si>
  <si>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</si>
  <si>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</si>
  <si>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</si>
  <si>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</si>
  <si>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</si>
  <si>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</si>
  <si>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</si>
  <si>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</si>
  <si>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</si>
  <si>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</si>
  <si>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</si>
  <si>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</si>
  <si>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</si>
  <si>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</si>
  <si>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</si>
  <si>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</si>
  <si>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</si>
  <si>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</si>
  <si>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</si>
  <si>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</si>
  <si>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</si>
  <si>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</si>
  <si>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</si>
  <si>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</si>
  <si>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</si>
  <si>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</si>
  <si>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</si>
  <si>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</si>
  <si>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</si>
  <si>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</si>
  <si>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</si>
  <si>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</si>
  <si>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</si>
  <si>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</si>
  <si>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</si>
  <si>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</si>
  <si>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</si>
  <si>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</si>
  <si>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</si>
  <si>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</si>
  <si>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</si>
  <si>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</si>
  <si>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</si>
  <si>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</si>
  <si>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</si>
  <si>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</si>
  <si>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</si>
  <si>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</si>
  <si>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</si>
  <si>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</si>
  <si>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</si>
  <si>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</si>
  <si>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</si>
  <si>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</si>
  <si>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</si>
  <si>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</si>
  <si>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</si>
  <si>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</si>
  <si>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</si>
  <si>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</si>
  <si>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</si>
  <si>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</si>
  <si>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</si>
  <si>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</si>
  <si>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</si>
  <si>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</si>
  <si>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</si>
  <si>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</si>
  <si>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</si>
  <si>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</si>
  <si>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</si>
  <si>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</si>
  <si>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</si>
  <si>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</si>
  <si>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</si>
  <si>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</si>
  <si>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</si>
  <si>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</si>
  <si>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</si>
  <si>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</si>
  <si>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</si>
  <si>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</si>
  <si>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</si>
  <si>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</si>
  <si>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</si>
  <si>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</si>
  <si>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</si>
  <si>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</si>
  <si>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</si>
  <si>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</si>
  <si>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</si>
  <si>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</si>
  <si>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</si>
  <si>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</si>
  <si>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</si>
  <si>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</si>
  <si>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</si>
  <si>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</si>
  <si>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</si>
  <si>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</si>
  <si>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</si>
  <si>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</si>
  <si>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</si>
  <si>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</si>
  <si>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</si>
  <si>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</si>
  <si>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</si>
  <si>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</si>
  <si>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</si>
  <si>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</si>
  <si>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</si>
  <si>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</si>
  <si>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</si>
  <si>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</si>
  <si>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</si>
  <si>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</si>
  <si>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</si>
  <si>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</si>
  <si>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</si>
  <si>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</si>
  <si>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</si>
  <si>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</si>
  <si>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</si>
  <si>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</si>
  <si>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</si>
  <si>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</si>
  <si>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</si>
  <si>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</si>
  <si>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</si>
  <si>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</si>
  <si>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</si>
  <si>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</si>
  <si>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</si>
  <si>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</si>
  <si>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</si>
  <si>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</si>
  <si>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</si>
  <si>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</si>
  <si>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</si>
  <si>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</si>
  <si>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</si>
  <si>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</si>
  <si>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</si>
  <si>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</si>
  <si>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</si>
  <si>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</si>
  <si>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</si>
  <si>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</si>
  <si>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</si>
  <si>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</si>
  <si>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</si>
  <si>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</si>
  <si>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</si>
  <si>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</si>
  <si>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</si>
  <si>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</si>
  <si>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</si>
  <si>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</si>
  <si>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</si>
  <si>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</si>
  <si>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</si>
  <si>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</si>
  <si>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</si>
  <si>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</si>
  <si>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</si>
  <si>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</si>
  <si>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</si>
  <si>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</si>
  <si>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</si>
  <si>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</si>
  <si>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</si>
  <si>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</si>
  <si>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</si>
  <si>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</si>
  <si>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</si>
  <si>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</si>
  <si>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</si>
  <si>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</si>
  <si>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</si>
  <si>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</si>
  <si>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</si>
  <si>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</si>
  <si>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</si>
  <si>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</si>
  <si>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</si>
  <si>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</si>
  <si>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</si>
  <si>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</si>
  <si>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</si>
  <si>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</si>
  <si>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</si>
  <si>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</si>
  <si>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</si>
  <si>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</si>
  <si>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</si>
  <si>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</si>
  <si>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</si>
  <si>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</si>
  <si>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</si>
  <si>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</si>
  <si>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</si>
  <si>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</si>
  <si>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</si>
  <si>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</si>
  <si>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</si>
  <si>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</si>
  <si>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</si>
  <si>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</si>
  <si>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</si>
  <si>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</si>
  <si>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</si>
  <si>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</si>
  <si>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</si>
  <si>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</si>
  <si>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</si>
  <si>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</si>
  <si>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</si>
  <si>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</si>
  <si>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</si>
  <si>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</si>
  <si>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</si>
  <si>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</si>
  <si>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</si>
  <si>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</si>
  <si>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</si>
  <si>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</si>
  <si>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</si>
  <si>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</si>
  <si>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</si>
  <si>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</si>
  <si>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</si>
  <si>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</si>
  <si>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</si>
  <si>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</si>
  <si>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</si>
  <si>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</si>
  <si>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</si>
  <si>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</si>
  <si>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</si>
  <si>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</si>
  <si>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</si>
  <si>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</si>
  <si>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</si>
  <si>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</si>
  <si>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</si>
  <si>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</si>
  <si>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</si>
  <si>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</si>
  <si>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</si>
  <si>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</si>
  <si>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</si>
  <si>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</si>
  <si>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</si>
  <si>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</si>
  <si>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</si>
  <si>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</si>
  <si>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</si>
  <si>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</si>
  <si>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</si>
  <si>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</si>
  <si>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</si>
  <si>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</si>
  <si>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</si>
  <si>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</si>
  <si>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</si>
  <si>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</si>
  <si>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</si>
  <si>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</si>
  <si>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</si>
  <si>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</si>
  <si>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</si>
  <si>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</si>
  <si>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</si>
  <si>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</si>
  <si>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</si>
  <si>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</si>
  <si>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</si>
  <si>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</si>
  <si>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</si>
  <si>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</si>
  <si>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</si>
  <si>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</si>
  <si>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</si>
  <si>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</si>
  <si>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</si>
  <si>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</si>
  <si>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</si>
  <si>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</si>
  <si>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</si>
  <si>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</si>
  <si>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</si>
  <si>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</si>
  <si>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</si>
  <si>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</si>
  <si>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</si>
  <si>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</si>
  <si>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</si>
  <si>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</si>
  <si>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</si>
  <si>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</si>
  <si>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</si>
  <si>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</si>
  <si>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</si>
  <si>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</si>
  <si>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</si>
  <si>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</si>
  <si>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</si>
  <si>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</si>
  <si>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</si>
  <si>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</si>
  <si>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</si>
  <si>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</si>
  <si>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</si>
  <si>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</si>
  <si>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</si>
  <si>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</si>
  <si>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</si>
  <si>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</si>
  <si>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</si>
  <si>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</si>
  <si>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</si>
  <si>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</si>
  <si>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</si>
  <si>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</si>
  <si>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</si>
  <si>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</si>
  <si>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</si>
  <si>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</si>
  <si>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</si>
  <si>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</si>
  <si>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</si>
  <si>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</si>
  <si>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</si>
  <si>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</si>
  <si>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</si>
  <si>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</si>
  <si>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</si>
  <si>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</si>
  <si>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</si>
  <si>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</si>
  <si>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</si>
  <si>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</si>
  <si>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</si>
  <si>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</si>
  <si>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</si>
  <si>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</si>
  <si>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</si>
  <si>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</si>
  <si>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</si>
  <si>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</si>
  <si>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</si>
  <si>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</si>
  <si>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</si>
  <si>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</si>
  <si>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</si>
  <si>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</si>
  <si>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</si>
  <si>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</si>
  <si>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</si>
  <si>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</si>
  <si>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</si>
  <si>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</si>
  <si>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</si>
  <si>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</si>
  <si>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</si>
  <si>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</si>
  <si>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</si>
  <si>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</si>
  <si>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</si>
  <si>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</si>
  <si>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</si>
  <si>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</si>
  <si>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</si>
  <si>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</si>
  <si>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</si>
  <si>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</si>
  <si>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</si>
  <si>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</si>
  <si>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</si>
  <si>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</si>
  <si>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</si>
  <si>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</si>
  <si>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</si>
  <si>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</si>
  <si>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</si>
  <si>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</si>
  <si>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</si>
  <si>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</si>
  <si>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</si>
  <si>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</si>
  <si>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</si>
  <si>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</si>
  <si>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</si>
  <si>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</si>
  <si>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</si>
  <si>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</si>
  <si>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</si>
  <si>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</si>
  <si>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</si>
  <si>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</si>
  <si>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</si>
  <si>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</si>
  <si>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</si>
  <si>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</si>
  <si>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</si>
  <si>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</si>
  <si>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</si>
  <si>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</si>
  <si>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</si>
  <si>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</si>
  <si>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</si>
  <si>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</si>
  <si>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</si>
  <si>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</si>
  <si>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</si>
  <si>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</si>
  <si>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</si>
  <si>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</si>
  <si>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</si>
  <si>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</si>
  <si>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</si>
  <si>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</si>
  <si>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</si>
  <si>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</si>
  <si>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</si>
  <si>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</si>
  <si>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</si>
  <si>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</si>
  <si>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</si>
  <si>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</si>
  <si>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</si>
  <si>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</si>
  <si>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</si>
  <si>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</si>
  <si>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</si>
  <si>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</si>
  <si>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</si>
  <si>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</si>
  <si>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</si>
  <si>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</si>
  <si>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</si>
  <si>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</si>
  <si>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</si>
  <si>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</si>
  <si>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</si>
  <si>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</si>
  <si>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</si>
  <si>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</si>
  <si>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</si>
  <si>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</si>
  <si>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</si>
  <si>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</si>
  <si>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</si>
  <si>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</si>
  <si>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</si>
  <si>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</si>
  <si>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</si>
  <si>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</si>
  <si>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</si>
  <si>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</si>
  <si>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</si>
  <si>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</si>
  <si>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</si>
  <si>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</si>
  <si>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</si>
  <si>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</si>
  <si>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</si>
  <si>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</si>
  <si>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</si>
  <si>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</si>
  <si>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</si>
  <si>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</si>
  <si>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</si>
  <si>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</si>
  <si>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</si>
  <si>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</si>
  <si>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</si>
  <si>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</si>
  <si>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</si>
  <si>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</si>
  <si>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</si>
  <si>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</si>
  <si>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</si>
  <si>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</si>
  <si>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</si>
  <si>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</si>
  <si>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</si>
  <si>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</si>
  <si>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</si>
  <si>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</si>
  <si>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</si>
  <si>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</si>
  <si>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</si>
  <si>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</si>
  <si>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</si>
  <si>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</si>
  <si>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</si>
  <si>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</si>
  <si>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</si>
  <si>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</si>
  <si>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</si>
  <si>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</si>
  <si>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</si>
  <si>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</si>
  <si>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</si>
  <si>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</si>
  <si>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</si>
  <si>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</si>
  <si>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</si>
  <si>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</si>
  <si>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</si>
  <si>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</si>
  <si>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</si>
  <si>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</si>
  <si>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</si>
  <si>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</si>
  <si>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</si>
  <si>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</si>
  <si>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</si>
  <si>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</si>
  <si>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</si>
  <si>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</si>
  <si>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</si>
  <si>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</si>
  <si>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</si>
  <si>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</si>
  <si>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</si>
  <si>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</si>
  <si>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</si>
  <si>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</si>
  <si>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</si>
  <si>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</si>
  <si>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</si>
  <si>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</si>
  <si>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</si>
  <si>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</si>
  <si>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</si>
  <si>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</si>
  <si>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</si>
  <si>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</si>
  <si>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</si>
  <si>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</si>
  <si>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</si>
  <si>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</si>
  <si>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</si>
  <si>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</si>
  <si>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</si>
  <si>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</si>
  <si>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</si>
  <si>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</si>
  <si>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</si>
  <si>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</si>
  <si>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</si>
  <si>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</si>
  <si>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</si>
  <si>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</si>
  <si>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</si>
  <si>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</si>
  <si>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</si>
  <si>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</si>
  <si>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</si>
  <si>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</si>
  <si>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</si>
  <si>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</si>
  <si>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</si>
  <si>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</si>
  <si>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</si>
  <si>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</si>
  <si>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</si>
  <si>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</si>
  <si>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</si>
  <si>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</si>
  <si>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</si>
  <si>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</si>
  <si>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</si>
  <si>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</si>
  <si>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</si>
  <si>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</si>
  <si>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</si>
  <si>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</si>
  <si>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</si>
  <si>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</si>
  <si>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</si>
  <si>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</si>
  <si>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</si>
  <si>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</si>
  <si>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</si>
  <si>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</si>
  <si>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</si>
  <si>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</si>
  <si>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</si>
  <si>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</si>
  <si>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</si>
  <si>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</si>
  <si>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</si>
  <si>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</si>
  <si>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</si>
  <si>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</si>
  <si>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</si>
  <si>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</si>
  <si>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</si>
  <si>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</si>
  <si>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</si>
  <si>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</si>
  <si>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</si>
  <si>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</si>
  <si>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</si>
  <si>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</si>
  <si>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</si>
  <si>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</si>
  <si>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</si>
  <si>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</si>
  <si>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</si>
  <si>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</si>
  <si>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</si>
  <si>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</si>
  <si>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</si>
  <si>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</si>
  <si>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</si>
  <si>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</si>
  <si>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</si>
  <si>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</si>
  <si>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</si>
  <si>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</si>
  <si>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</si>
  <si>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</si>
  <si>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</si>
  <si>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</si>
  <si>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</si>
  <si>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</si>
  <si>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</si>
  <si>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</si>
  <si>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</si>
  <si>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</si>
  <si>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</si>
  <si>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</si>
  <si>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</si>
  <si>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</si>
  <si>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</si>
  <si>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</si>
  <si>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</si>
  <si>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</si>
  <si>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</si>
  <si>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</si>
  <si>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</si>
  <si>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</si>
  <si>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</si>
  <si>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</si>
  <si>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</si>
  <si>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</si>
  <si>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</si>
  <si>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</si>
  <si>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</si>
  <si>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</si>
  <si>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</si>
  <si>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</si>
  <si>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</si>
  <si>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</si>
  <si>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</si>
  <si>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</si>
  <si>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</si>
  <si>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</si>
  <si>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</si>
  <si>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</si>
  <si>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</si>
  <si>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</si>
  <si>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</si>
  <si>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</si>
  <si>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</si>
  <si>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</si>
  <si>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</si>
  <si>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</si>
  <si>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</si>
  <si>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</si>
  <si>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</si>
  <si>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</si>
  <si>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</si>
  <si>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</si>
  <si>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</si>
  <si>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</si>
  <si>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</si>
  <si>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</si>
  <si>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</si>
  <si>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</si>
  <si>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</si>
  <si>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</si>
  <si>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</si>
  <si>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</si>
  <si>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</si>
  <si>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</si>
  <si>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</si>
  <si>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</si>
  <si>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</si>
  <si>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</si>
  <si>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</si>
  <si>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</si>
  <si>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</si>
  <si>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</si>
  <si>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</si>
  <si>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</si>
  <si>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</si>
  <si>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</si>
  <si>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</si>
  <si>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</si>
  <si>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</si>
  <si>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</si>
  <si>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</si>
  <si>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</si>
  <si>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</si>
  <si>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</si>
  <si>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</si>
  <si>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</si>
  <si>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</si>
  <si>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</si>
  <si>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</si>
  <si>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</si>
  <si>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</si>
  <si>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</si>
  <si>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</si>
  <si>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</si>
  <si>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</si>
  <si>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</si>
  <si>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</si>
  <si>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</si>
  <si>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</si>
  <si>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</si>
  <si>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</si>
  <si>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</si>
  <si>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</si>
  <si>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</si>
  <si>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</si>
  <si>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</si>
  <si>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</si>
  <si>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</si>
  <si>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</si>
  <si>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</si>
  <si>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</si>
  <si>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</si>
  <si>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</si>
  <si>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</si>
  <si>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</si>
  <si>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</si>
  <si>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</si>
  <si>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</si>
  <si>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</si>
  <si>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</si>
  <si>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</si>
  <si>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</si>
  <si>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</si>
  <si>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</si>
  <si>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</si>
  <si>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</si>
  <si>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</si>
  <si>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</si>
  <si>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</si>
  <si>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</si>
  <si>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</si>
  <si>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</si>
  <si>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</si>
  <si>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</si>
  <si>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</si>
  <si>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</si>
  <si>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</si>
  <si>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</si>
  <si>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</si>
  <si>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</si>
  <si>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</si>
  <si>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</si>
  <si>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</si>
  <si>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</si>
  <si>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</si>
  <si>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</si>
  <si>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</si>
  <si>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</si>
  <si>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</si>
  <si>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</si>
  <si>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</si>
  <si>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</si>
  <si>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</si>
  <si>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</si>
  <si>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</si>
  <si>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</si>
  <si>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</si>
  <si>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</si>
  <si>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</si>
  <si>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</si>
  <si>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</si>
  <si>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</si>
  <si>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</si>
  <si>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</si>
  <si>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</si>
  <si>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</si>
  <si>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</si>
  <si>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</si>
  <si>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</si>
  <si>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</si>
  <si>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</si>
  <si>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</si>
  <si>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</si>
  <si>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</si>
  <si>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</si>
  <si>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</si>
  <si>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</si>
  <si>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</si>
  <si>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</si>
  <si>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</si>
  <si>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</si>
  <si>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</si>
  <si>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</si>
  <si>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</si>
  <si>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</si>
  <si>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</si>
  <si>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</si>
  <si>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</si>
  <si>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</si>
  <si>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</si>
  <si>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</si>
  <si>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</si>
  <si>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</si>
  <si>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</si>
  <si>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</si>
  <si>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</si>
  <si>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</si>
  <si>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</si>
  <si>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</si>
  <si>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</si>
  <si>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</si>
  <si>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</si>
  <si>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</si>
  <si>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</si>
  <si>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</si>
  <si>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</si>
  <si>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</si>
  <si>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</si>
  <si>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</si>
  <si>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</si>
  <si>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</si>
  <si>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</si>
  <si>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</si>
  <si>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</si>
  <si>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</si>
  <si>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</si>
  <si>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</si>
  <si>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</si>
  <si>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</si>
  <si>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</si>
  <si>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</si>
  <si>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</si>
  <si>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</si>
  <si>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</si>
  <si>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</si>
  <si>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</si>
  <si>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</si>
  <si>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</si>
  <si>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</si>
  <si>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</si>
  <si>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</si>
  <si>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</si>
  <si>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</si>
  <si>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</si>
  <si>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</si>
  <si>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</si>
  <si>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</si>
  <si>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</si>
  <si>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</si>
  <si>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</si>
  <si>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</si>
  <si>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</si>
  <si>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</si>
  <si>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</si>
  <si>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</si>
  <si>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</si>
  <si>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</si>
  <si>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</si>
  <si>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</si>
  <si>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</si>
  <si>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</si>
  <si>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</si>
  <si>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</si>
  <si>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</si>
  <si>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</si>
  <si>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</si>
  <si>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</si>
  <si>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</si>
  <si>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</si>
  <si>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</si>
  <si>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</si>
  <si>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</si>
  <si>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</si>
  <si>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</si>
  <si>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</si>
  <si>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</si>
  <si>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</si>
  <si>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</si>
  <si>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</si>
  <si>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</si>
  <si>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</si>
  <si>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</si>
  <si>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</si>
  <si>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</si>
  <si>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</si>
  <si>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</si>
  <si>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</si>
  <si>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</si>
  <si>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</si>
  <si>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</si>
  <si>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</si>
  <si>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</si>
  <si>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</si>
  <si>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</si>
  <si>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</si>
  <si>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</si>
  <si>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</si>
  <si>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</si>
  <si>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</si>
  <si>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</si>
  <si>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</si>
  <si>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</si>
  <si>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</si>
  <si>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</si>
  <si>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</si>
  <si>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</si>
  <si>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</si>
  <si>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</si>
  <si>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</si>
  <si>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</si>
  <si>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</si>
  <si>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</si>
  <si>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</si>
  <si>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</si>
  <si>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</si>
  <si>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</si>
  <si>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</si>
  <si>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</si>
  <si>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</si>
  <si>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</si>
  <si>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</si>
  <si>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</si>
  <si>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</si>
  <si>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</si>
  <si>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</si>
  <si>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</si>
  <si>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</si>
  <si>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</si>
  <si>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</si>
  <si>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</si>
  <si>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</si>
  <si>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</si>
  <si>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</si>
  <si>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</si>
  <si>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</si>
  <si>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</si>
  <si>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</si>
  <si>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</si>
  <si>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</si>
  <si>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</si>
  <si>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</si>
  <si>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</si>
  <si>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</si>
  <si>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</si>
  <si>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</si>
  <si>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</si>
  <si>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</si>
  <si>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</si>
  <si>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</si>
  <si>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</si>
  <si>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</si>
  <si>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</si>
  <si>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</si>
  <si>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</si>
  <si>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</si>
  <si>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</si>
  <si>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</si>
  <si>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</si>
  <si>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</si>
  <si>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</si>
  <si>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</si>
  <si>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</si>
  <si>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</si>
  <si>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</si>
  <si>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</si>
  <si>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</si>
  <si>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</si>
  <si>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</si>
  <si>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</si>
  <si>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</si>
  <si>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</si>
  <si>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</si>
  <si>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</si>
  <si>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</si>
  <si>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</si>
  <si>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</si>
  <si>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</si>
  <si>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</si>
  <si>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</si>
  <si>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</si>
  <si>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</si>
  <si>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</si>
  <si>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</si>
  <si>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</si>
  <si>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</si>
  <si>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</si>
  <si>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</si>
  <si>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</si>
  <si>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</si>
  <si>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</si>
  <si>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</si>
  <si>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</si>
  <si>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</si>
  <si>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</si>
  <si>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</si>
  <si>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</si>
  <si>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</si>
  <si>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</si>
  <si>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</si>
  <si>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</si>
  <si>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</si>
  <si>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</si>
  <si>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</si>
  <si>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</si>
  <si>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</si>
  <si>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</si>
  <si>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</si>
  <si>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</si>
  <si>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</si>
  <si>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</si>
  <si>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</si>
  <si>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</si>
  <si>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</si>
  <si>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</si>
  <si>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</si>
  <si>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</si>
  <si>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</si>
  <si>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</si>
  <si>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</si>
  <si>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</si>
  <si>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</si>
  <si>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</si>
  <si>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</si>
  <si>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</si>
  <si>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</si>
  <si>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</si>
  <si>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</si>
  <si>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</si>
  <si>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</si>
  <si>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</si>
  <si>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</si>
  <si>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</si>
  <si>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</si>
  <si>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</si>
  <si>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</si>
  <si>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</si>
  <si>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</si>
  <si>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</si>
  <si>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</si>
  <si>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</si>
  <si>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</si>
  <si>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</si>
  <si>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</si>
  <si>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</si>
  <si>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</si>
  <si>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</si>
  <si>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</si>
  <si>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</si>
  <si>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</si>
  <si>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</si>
  <si>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</si>
  <si>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</si>
  <si>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</si>
  <si>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</si>
  <si>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</si>
  <si>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</si>
  <si>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</si>
  <si>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</si>
  <si>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</si>
  <si>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</si>
  <si>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</si>
  <si>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</si>
  <si>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</si>
  <si>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</si>
  <si>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</si>
  <si>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</si>
  <si>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</si>
  <si>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</si>
  <si>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</si>
  <si>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</si>
  <si>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</si>
  <si>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</si>
  <si>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</si>
  <si>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</si>
  <si>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</si>
  <si>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</si>
  <si>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</si>
  <si>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</si>
  <si>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</si>
  <si>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</si>
  <si>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</si>
  <si>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</si>
  <si>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</si>
  <si>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</si>
  <si>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</si>
  <si>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</si>
  <si>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</si>
  <si>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</si>
  <si>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</si>
  <si>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</si>
  <si>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</si>
  <si>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</si>
  <si>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</si>
  <si>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</si>
  <si>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</si>
  <si>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</si>
  <si>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</si>
  <si>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</si>
  <si>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</si>
  <si>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</si>
  <si>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</si>
  <si>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</si>
  <si>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</si>
  <si>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</si>
  <si>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</si>
  <si>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</si>
  <si>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</si>
  <si>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</si>
  <si>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</si>
  <si>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</si>
  <si>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</si>
  <si>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</si>
  <si>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</si>
  <si>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</si>
  <si>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</si>
  <si>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</si>
  <si>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</si>
  <si>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</si>
  <si>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</si>
  <si>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</si>
  <si>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</si>
  <si>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</si>
  <si>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</si>
  <si>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</si>
  <si>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</si>
  <si>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</si>
  <si>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</si>
  <si>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</si>
  <si>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</si>
  <si>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</si>
  <si>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</si>
  <si>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</si>
  <si>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</si>
  <si>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</si>
  <si>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</si>
  <si>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</si>
  <si>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</si>
  <si>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</si>
  <si>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</si>
  <si>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</si>
  <si>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</si>
  <si>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</si>
  <si>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</si>
  <si>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</si>
  <si>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</si>
  <si>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</si>
  <si>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</si>
  <si>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</si>
  <si>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</si>
  <si>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</si>
  <si>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</si>
  <si>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</si>
  <si>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</si>
  <si>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</si>
  <si>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</si>
  <si>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</si>
  <si>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</si>
  <si>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</si>
  <si>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</si>
  <si>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</si>
  <si>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</si>
  <si>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</si>
  <si>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</si>
  <si>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</si>
  <si>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</si>
  <si>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</si>
  <si>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</si>
  <si>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</si>
  <si>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</si>
  <si>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</si>
  <si>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</si>
  <si>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</si>
  <si>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</si>
  <si>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</si>
  <si>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</si>
  <si>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</si>
  <si>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</si>
  <si>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</si>
  <si>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</si>
  <si>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</si>
  <si>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</si>
  <si>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</si>
  <si>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</si>
  <si>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</si>
  <si>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</si>
  <si>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</si>
  <si>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</si>
  <si>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</si>
  <si>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</si>
  <si>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</si>
  <si>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</si>
  <si>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</si>
  <si>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</si>
  <si>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</si>
  <si>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</si>
  <si>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</si>
  <si>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</si>
  <si>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</si>
  <si>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</si>
  <si>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</si>
  <si>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</si>
  <si>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</si>
  <si>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</si>
  <si>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</si>
  <si>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</si>
  <si>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</si>
  <si>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</si>
  <si>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</si>
  <si>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</si>
  <si>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</si>
  <si>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</si>
  <si>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</si>
  <si>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</si>
  <si>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</si>
  <si>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</si>
  <si>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</si>
  <si>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</si>
  <si>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</si>
  <si>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</si>
  <si>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</si>
  <si>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</si>
  <si>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</si>
  <si>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</si>
  <si>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</si>
  <si>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</si>
  <si>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</si>
  <si>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</si>
  <si>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</si>
  <si>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</si>
  <si>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</si>
  <si>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</si>
  <si>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</si>
  <si>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</si>
  <si>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</si>
  <si>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</si>
  <si>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</si>
  <si>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</si>
  <si>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</si>
  <si>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</si>
  <si>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</si>
  <si>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</si>
  <si>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</si>
  <si>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</si>
  <si>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</si>
  <si>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</si>
  <si>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</si>
  <si>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</si>
  <si>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</si>
  <si>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</si>
  <si>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</si>
  <si>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</si>
  <si>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</si>
  <si>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</si>
  <si>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</si>
  <si>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</si>
  <si>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</si>
  <si>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</si>
  <si>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</si>
  <si>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</si>
  <si>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</si>
  <si>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</si>
  <si>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</si>
  <si>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</si>
  <si>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</si>
  <si>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</si>
  <si>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</si>
  <si>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</si>
  <si>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</si>
  <si>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</si>
  <si>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</si>
  <si>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</si>
  <si>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</si>
  <si>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</si>
  <si>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</si>
  <si>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</si>
  <si>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</si>
  <si>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</si>
  <si>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</si>
  <si>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</si>
  <si>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</si>
  <si>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</si>
  <si>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</si>
  <si>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</si>
  <si>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</si>
  <si>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</si>
  <si>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</si>
  <si>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</si>
  <si>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</si>
  <si>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</si>
  <si>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</si>
  <si>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</si>
  <si>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</si>
  <si>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</si>
  <si>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</si>
  <si>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</si>
  <si>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</si>
  <si>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</si>
  <si>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</si>
  <si>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</si>
  <si>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</si>
  <si>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</si>
  <si>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</si>
  <si>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</si>
  <si>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</si>
  <si>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</si>
  <si>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</si>
  <si>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</si>
  <si>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</si>
  <si>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</si>
  <si>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</si>
  <si>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</si>
  <si>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</si>
  <si>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</si>
  <si>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</si>
  <si>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</si>
  <si>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</si>
  <si>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</si>
  <si>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</si>
  <si>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</si>
  <si>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</si>
  <si>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</si>
  <si>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</si>
  <si>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</si>
  <si>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</si>
  <si>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</si>
  <si>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</si>
  <si>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</si>
  <si>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</si>
  <si>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</si>
  <si>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</si>
  <si>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</si>
  <si>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</si>
  <si>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</si>
  <si>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</si>
  <si>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</si>
  <si>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</si>
  <si>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</si>
  <si>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</si>
  <si>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</si>
  <si>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</si>
  <si>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</si>
  <si>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</si>
  <si>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</si>
  <si>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</si>
  <si>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</si>
  <si>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</si>
  <si>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</si>
  <si>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</si>
  <si>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</si>
  <si>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</si>
  <si>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</si>
  <si>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</si>
  <si>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</si>
  <si>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</si>
  <si>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</si>
  <si>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</si>
  <si>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</si>
  <si>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</si>
  <si>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</si>
  <si>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</si>
  <si>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</si>
  <si>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</si>
  <si>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</si>
  <si>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</si>
  <si>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</si>
  <si>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</si>
  <si>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</si>
  <si>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</si>
  <si>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</si>
  <si>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</si>
  <si>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</si>
  <si>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</si>
  <si>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</si>
  <si>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</si>
  <si>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</si>
  <si>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</si>
  <si>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</si>
  <si>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</si>
  <si>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</si>
  <si>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</si>
  <si>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</si>
  <si>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</si>
  <si>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</si>
  <si>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</si>
  <si>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</si>
  <si>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</si>
  <si>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</si>
  <si>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</si>
  <si>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</si>
  <si>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</si>
  <si>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</si>
  <si>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</si>
  <si>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</si>
  <si>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</si>
  <si>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</si>
  <si>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</si>
  <si>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</si>
  <si>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</si>
  <si>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</si>
  <si>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</si>
  <si>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</si>
  <si>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</si>
  <si>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</si>
  <si>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</si>
  <si>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</si>
  <si>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</si>
  <si>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</si>
  <si>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</si>
  <si>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</si>
  <si>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</si>
  <si>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</si>
  <si>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</si>
  <si>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</si>
  <si>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</si>
  <si>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</si>
  <si>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</si>
  <si>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</si>
  <si>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</si>
  <si>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</si>
  <si>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</si>
  <si>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</si>
  <si>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</si>
  <si>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</si>
  <si>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</si>
  <si>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</si>
  <si>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</si>
  <si>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</si>
  <si>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</si>
  <si>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</si>
  <si>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</si>
  <si>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</si>
  <si>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</si>
  <si>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</si>
  <si>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</si>
  <si>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</si>
  <si>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</si>
  <si>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</si>
  <si>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</si>
  <si>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</si>
  <si>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</si>
  <si>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</si>
  <si>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</si>
  <si>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</si>
  <si>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</si>
  <si>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</si>
  <si>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</si>
  <si>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</si>
  <si>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</si>
  <si>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</si>
  <si>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</si>
  <si>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</si>
  <si>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</si>
  <si>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</si>
  <si>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</si>
  <si>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</si>
  <si>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</si>
  <si>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</si>
  <si>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</si>
  <si>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</si>
  <si>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</si>
  <si>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</si>
  <si>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</si>
  <si>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</si>
  <si>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</si>
  <si>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</si>
  <si>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</si>
  <si>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</si>
  <si>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</si>
  <si>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</si>
  <si>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</si>
  <si>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</si>
  <si>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</si>
  <si>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</si>
  <si>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</si>
  <si>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</si>
  <si>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</si>
  <si>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</si>
  <si>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</si>
  <si>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</si>
  <si>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</si>
  <si>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</si>
  <si>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</si>
  <si>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</si>
  <si>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</si>
  <si>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</si>
  <si>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</si>
  <si>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</si>
  <si>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</si>
  <si>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</si>
  <si>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</si>
  <si>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</si>
  <si>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</si>
  <si>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</si>
  <si>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</si>
  <si>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</si>
  <si>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</si>
  <si>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</si>
  <si>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</si>
  <si>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</si>
  <si>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</si>
  <si>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</si>
  <si>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</si>
  <si>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</si>
  <si>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</si>
  <si>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</si>
  <si>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</si>
  <si>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</si>
  <si>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</si>
  <si>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</si>
  <si>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</si>
  <si>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</si>
  <si>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</si>
  <si>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</si>
  <si>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</si>
  <si>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</si>
  <si>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</si>
  <si>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</si>
  <si>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</si>
  <si>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</si>
  <si>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</si>
  <si>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</si>
  <si>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</si>
  <si>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</si>
  <si>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</si>
  <si>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</si>
  <si>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</si>
  <si>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</si>
  <si>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</si>
  <si>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</si>
  <si>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</si>
  <si>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</si>
  <si>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</si>
  <si>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</si>
  <si>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</si>
  <si>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</si>
  <si>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</si>
  <si>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</si>
  <si>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</si>
  <si>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</si>
  <si>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</si>
  <si>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</si>
  <si>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</si>
  <si>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</si>
  <si>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</si>
  <si>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</si>
  <si>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</si>
  <si>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</si>
  <si>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</si>
  <si>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</si>
  <si>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</si>
  <si>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</si>
  <si>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</si>
  <si>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</si>
  <si>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</si>
  <si>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</si>
  <si>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</si>
  <si>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</si>
  <si>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</si>
  <si>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</si>
  <si>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</si>
  <si>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</si>
  <si>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</si>
  <si>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</si>
  <si>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</si>
  <si>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</si>
  <si>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</si>
  <si>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</si>
  <si>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</si>
  <si>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</si>
  <si>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</si>
  <si>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</si>
  <si>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</si>
  <si>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</si>
  <si>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</si>
  <si>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</si>
  <si>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</si>
  <si>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</si>
  <si>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</si>
  <si>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</si>
  <si>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</si>
  <si>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</si>
  <si>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</si>
  <si>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</si>
  <si>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</si>
  <si>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</si>
  <si>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</si>
  <si>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</si>
  <si>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</si>
  <si>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</si>
  <si>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</si>
  <si>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</si>
  <si>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</si>
  <si>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</si>
  <si>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</si>
  <si>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</si>
  <si>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</si>
  <si>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</si>
  <si>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</si>
  <si>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</si>
  <si>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</si>
  <si>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</si>
  <si>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</si>
  <si>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</si>
  <si>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</si>
  <si>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</si>
  <si>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</si>
  <si>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</si>
  <si>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</si>
  <si>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</si>
  <si>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</si>
  <si>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</si>
  <si>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</si>
  <si>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</si>
  <si>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</si>
  <si>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</si>
  <si>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</si>
  <si>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</si>
  <si>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</si>
  <si>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</si>
  <si>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</si>
  <si>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</si>
  <si>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</si>
  <si>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</si>
  <si>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</si>
  <si>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</si>
  <si>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</si>
  <si>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</si>
  <si>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</si>
  <si>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</si>
  <si>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</si>
  <si>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</si>
  <si>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</si>
  <si>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</si>
  <si>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</si>
  <si>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</si>
  <si>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</si>
  <si>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</si>
  <si>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</si>
  <si>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</si>
  <si>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</si>
  <si>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</si>
  <si>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</si>
  <si>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</si>
  <si>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</si>
  <si>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</si>
  <si>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</si>
  <si>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</si>
  <si>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</si>
  <si>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</si>
  <si>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</si>
  <si>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</si>
  <si>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</si>
  <si>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</si>
  <si>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</si>
  <si>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</si>
  <si>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</si>
  <si>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</si>
  <si>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</si>
  <si>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</si>
  <si>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</si>
  <si>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</si>
  <si>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</si>
  <si>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</si>
  <si>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</si>
  <si>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</si>
  <si>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</si>
  <si>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</si>
  <si>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</si>
  <si>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</si>
  <si>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</si>
  <si>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</si>
  <si>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</si>
  <si>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</si>
  <si>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</si>
  <si>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</si>
  <si>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</si>
  <si>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</si>
  <si>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</si>
  <si>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</si>
  <si>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</si>
  <si>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</si>
  <si>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</si>
  <si>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</si>
  <si>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</si>
  <si>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</si>
  <si>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</si>
  <si>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</si>
  <si>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</si>
  <si>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</si>
  <si>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</si>
  <si>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</si>
  <si>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</si>
  <si>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</si>
  <si>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</si>
  <si>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</si>
  <si>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</si>
  <si>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</si>
  <si>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</si>
  <si>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</si>
  <si>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</si>
  <si>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</si>
  <si>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</si>
  <si>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</si>
  <si>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</si>
  <si>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</si>
  <si>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</si>
  <si>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</si>
  <si>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</si>
  <si>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</si>
  <si>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</si>
  <si>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</si>
  <si>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</si>
  <si>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</si>
  <si>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</si>
  <si>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</si>
  <si>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</si>
  <si>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</si>
  <si>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</si>
  <si>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</si>
  <si>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</si>
  <si>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</si>
  <si>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</si>
  <si>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</si>
  <si>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</si>
  <si>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</si>
  <si>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</si>
  <si>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</si>
  <si>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</si>
  <si>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</si>
  <si>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</si>
  <si>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</si>
  <si>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</si>
  <si>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</si>
  <si>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</si>
  <si>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</si>
  <si>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</si>
  <si>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</si>
  <si>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</si>
  <si>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</si>
  <si>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</si>
  <si>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</si>
  <si>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</si>
  <si>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</si>
  <si>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</si>
  <si>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</si>
  <si>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</si>
  <si>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</si>
  <si>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</si>
  <si>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</si>
  <si>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</si>
  <si>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</si>
  <si>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</si>
  <si>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</si>
  <si>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</si>
  <si>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</si>
  <si>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</si>
  <si>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</si>
  <si>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</si>
  <si>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</si>
  <si>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</si>
  <si>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</si>
  <si>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</si>
  <si>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</si>
  <si>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</si>
  <si>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</si>
  <si>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</si>
  <si>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</si>
  <si>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</si>
  <si>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</si>
  <si>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</si>
  <si>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</si>
  <si>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</si>
  <si>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</si>
  <si>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</si>
  <si>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</si>
  <si>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</si>
  <si>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</si>
  <si>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</si>
  <si>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</si>
  <si>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</si>
  <si>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</si>
  <si>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</si>
  <si>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</si>
  <si>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</si>
  <si>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</si>
  <si>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</si>
  <si>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</si>
  <si>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</si>
  <si>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</si>
  <si>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</si>
  <si>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</si>
  <si>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</si>
  <si>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</si>
  <si>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</si>
  <si>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</si>
  <si>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</si>
  <si>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</si>
  <si>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</si>
  <si>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</si>
  <si>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</si>
  <si>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</si>
  <si>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</si>
  <si>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</si>
  <si>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</si>
  <si>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</si>
  <si>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</si>
  <si>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</si>
  <si>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</si>
  <si>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</si>
  <si>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</si>
  <si>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</si>
  <si>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</si>
  <si>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</si>
  <si>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</si>
  <si>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</si>
  <si>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</si>
  <si>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</si>
  <si>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</si>
  <si>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</si>
  <si>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</si>
  <si>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</si>
  <si>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</si>
  <si>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</si>
  <si>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</si>
  <si>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</si>
  <si>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</si>
  <si>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</si>
  <si>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</si>
  <si>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</si>
  <si>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</si>
  <si>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</si>
  <si>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</si>
  <si>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</si>
  <si>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</si>
  <si>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</si>
  <si>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</si>
  <si>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</si>
  <si>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</si>
  <si>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</si>
  <si>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</si>
  <si>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</si>
  <si>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</si>
  <si>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</si>
  <si>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</si>
  <si>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</si>
  <si>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</si>
  <si>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</si>
  <si>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</si>
  <si>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</si>
  <si>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</si>
  <si>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</si>
  <si>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</si>
  <si>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</si>
  <si>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</si>
  <si>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</si>
  <si>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</si>
  <si>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</si>
  <si>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</si>
  <si>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</si>
  <si>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</si>
  <si>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</si>
  <si>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</si>
  <si>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</si>
  <si>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</si>
  <si>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</si>
  <si>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</si>
  <si>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</si>
  <si>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</si>
  <si>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</si>
  <si>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</si>
  <si>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</si>
  <si>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</si>
  <si>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</si>
  <si>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</si>
  <si>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</si>
  <si>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</si>
  <si>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</si>
  <si>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</si>
  <si>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</si>
  <si>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</si>
  <si>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</si>
  <si>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</si>
  <si>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</si>
  <si>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</si>
  <si>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</si>
  <si>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</si>
  <si>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</si>
  <si>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</si>
  <si>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</si>
  <si>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</si>
  <si>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</si>
  <si>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</si>
  <si>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</si>
  <si>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</si>
  <si>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</si>
  <si>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</si>
  <si>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</si>
  <si>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</si>
  <si>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</si>
  <si>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</si>
  <si>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</si>
  <si>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</si>
  <si>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</si>
  <si>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</si>
  <si>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</si>
  <si>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</si>
  <si>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</si>
  <si>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</si>
  <si>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</si>
  <si>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</si>
  <si>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</si>
  <si>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</si>
  <si>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</si>
  <si>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</si>
  <si>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</si>
  <si>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</si>
  <si>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</si>
  <si>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</si>
  <si>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</si>
  <si>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</si>
  <si>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</si>
  <si>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</si>
  <si>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</si>
  <si>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</si>
  <si>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</si>
  <si>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</si>
  <si>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</si>
  <si>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</si>
  <si>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</si>
  <si>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</si>
  <si>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</si>
  <si>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</si>
  <si>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</si>
  <si>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</si>
  <si>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</si>
  <si>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</si>
  <si>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</si>
  <si>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</si>
  <si>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</si>
  <si>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</si>
  <si>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</si>
  <si>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</si>
  <si>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</si>
  <si>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</si>
  <si>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</si>
  <si>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</si>
  <si>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</si>
  <si>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</si>
  <si>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</si>
  <si>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</si>
  <si>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</si>
  <si>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</si>
  <si>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</si>
  <si>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</si>
  <si>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</si>
  <si>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</si>
  <si>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</si>
  <si>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</si>
  <si>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</si>
  <si>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</si>
  <si>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</si>
  <si>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</si>
  <si>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</si>
  <si>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</si>
  <si>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</si>
  <si>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</si>
  <si>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</si>
  <si>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</si>
  <si>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</si>
  <si>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</si>
  <si>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</si>
  <si>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</si>
  <si>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</si>
  <si>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</si>
  <si>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</si>
  <si>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</si>
  <si>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</si>
  <si>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</si>
  <si>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</si>
  <si>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</si>
  <si>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</si>
  <si>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</si>
  <si>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</si>
  <si>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</si>
  <si>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</si>
  <si>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</si>
  <si>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</si>
  <si>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</si>
  <si>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</si>
  <si>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</si>
  <si>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</si>
  <si>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</si>
  <si>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</si>
  <si>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</si>
  <si>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</si>
  <si>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</si>
  <si>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</si>
  <si>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</si>
  <si>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</si>
  <si>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</si>
  <si>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</si>
  <si>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</si>
  <si>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</si>
  <si>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</si>
  <si>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</si>
  <si>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</si>
  <si>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</si>
  <si>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</si>
  <si>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</si>
  <si>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</si>
  <si>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</si>
  <si>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</si>
  <si>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</si>
  <si>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</si>
  <si>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</si>
  <si>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</si>
  <si>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</si>
  <si>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</si>
  <si>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</si>
  <si>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</si>
  <si>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</si>
  <si>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</si>
  <si>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</si>
  <si>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</si>
  <si>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</si>
  <si>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</si>
  <si>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</si>
  <si>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</si>
  <si>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</si>
  <si>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</si>
  <si>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</si>
  <si>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</si>
  <si>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</si>
  <si>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</si>
  <si>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</si>
  <si>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</si>
  <si>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</si>
  <si>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</si>
  <si>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</si>
  <si>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</si>
  <si>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</si>
  <si>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</si>
  <si>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</si>
  <si>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</si>
  <si>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</si>
  <si>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</si>
  <si>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</si>
  <si>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</si>
  <si>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</si>
  <si>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</si>
  <si>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</si>
  <si>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</si>
  <si>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</si>
  <si>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</si>
  <si>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</si>
  <si>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</si>
  <si>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</si>
  <si>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</si>
  <si>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</si>
  <si>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</si>
  <si>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</si>
  <si>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</si>
  <si>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</si>
  <si>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</si>
  <si>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</si>
  <si>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</si>
  <si>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</si>
  <si>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</si>
  <si>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</si>
  <si>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</si>
  <si>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</si>
  <si>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</si>
  <si>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</si>
  <si>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</si>
  <si>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</si>
  <si>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</si>
  <si>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</si>
  <si>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</si>
  <si>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</si>
  <si>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</si>
  <si>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</si>
  <si>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</si>
  <si>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</si>
  <si>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</si>
  <si>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</si>
  <si>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</si>
  <si>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</si>
  <si>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</si>
  <si>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</si>
  <si>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</si>
  <si>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</si>
  <si>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</si>
  <si>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</si>
  <si>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</si>
  <si>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</si>
  <si>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</si>
  <si>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</si>
  <si>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</si>
  <si>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</si>
  <si>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</si>
  <si>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</si>
  <si>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</si>
  <si>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</si>
  <si>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</si>
  <si>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</si>
  <si>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</si>
  <si>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</si>
  <si>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</si>
  <si>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</si>
  <si>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</si>
  <si>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</si>
  <si>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</si>
  <si>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</si>
  <si>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</si>
  <si>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</si>
  <si>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</si>
  <si>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</si>
  <si>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</si>
  <si>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</si>
  <si>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</si>
  <si>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</si>
  <si>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</si>
  <si>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</si>
  <si>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</si>
  <si>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</si>
  <si>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</si>
  <si>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</si>
  <si>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</si>
  <si>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</si>
  <si>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</si>
  <si>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</si>
  <si>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</si>
  <si>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</si>
  <si>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</si>
  <si>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</si>
  <si>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</si>
  <si>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</si>
  <si>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</si>
  <si>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</si>
  <si>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</si>
  <si>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</si>
  <si>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</si>
  <si>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</si>
  <si>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</si>
  <si>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</si>
  <si>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</si>
  <si>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</si>
  <si>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</si>
  <si>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</si>
  <si>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</si>
  <si>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</si>
  <si>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</si>
  <si>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</si>
  <si>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</si>
  <si>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</si>
  <si>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</si>
  <si>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</si>
  <si>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</si>
  <si>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</si>
  <si>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</si>
  <si>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</si>
  <si>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</si>
  <si>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</si>
  <si>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</si>
  <si>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</si>
  <si>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</si>
  <si>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</si>
  <si>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</si>
  <si>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</si>
  <si>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</si>
  <si>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</si>
  <si>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</si>
  <si>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</si>
  <si>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</si>
  <si>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</si>
  <si>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</si>
  <si>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</si>
  <si>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</si>
  <si>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</si>
  <si>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</si>
  <si>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</si>
  <si>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</si>
  <si>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</si>
  <si>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</si>
  <si>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</si>
  <si>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</si>
  <si>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</si>
  <si>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</si>
  <si>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</si>
  <si>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</si>
  <si>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</si>
  <si>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</si>
  <si>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</si>
  <si>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</si>
  <si>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</si>
  <si>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</si>
  <si>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</si>
  <si>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</si>
  <si>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</si>
  <si>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</si>
  <si>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</si>
  <si>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</si>
  <si>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</si>
  <si>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</si>
  <si>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</si>
  <si>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</si>
  <si>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</si>
  <si>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</si>
  <si>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</si>
  <si>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</si>
  <si>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</si>
  <si>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</si>
  <si>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</si>
  <si>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</si>
  <si>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</si>
  <si>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</si>
  <si>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</si>
  <si>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</si>
  <si>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</si>
  <si>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</si>
  <si>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</si>
  <si>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</si>
  <si>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</si>
  <si>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</si>
  <si>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</si>
  <si>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</si>
  <si>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</si>
  <si>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</si>
  <si>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</si>
  <si>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</si>
  <si>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</si>
  <si>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</si>
  <si>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</si>
  <si>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</si>
  <si>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</si>
  <si>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</si>
  <si>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</si>
  <si>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</si>
  <si>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</si>
  <si>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</si>
  <si>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</si>
  <si>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</si>
  <si>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</si>
  <si>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</si>
  <si>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</si>
  <si>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</si>
  <si>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</si>
  <si>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</si>
  <si>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</si>
  <si>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</si>
  <si>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</si>
  <si>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</si>
  <si>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</si>
  <si>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</si>
  <si>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</si>
  <si>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</si>
  <si>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</si>
  <si>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</si>
  <si>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</si>
  <si>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</si>
  <si>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</si>
  <si>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</si>
  <si>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</si>
  <si>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</si>
  <si>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</si>
  <si>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</si>
  <si>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</si>
  <si>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</si>
  <si>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</si>
  <si>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</si>
  <si>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</si>
  <si>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</si>
  <si>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</si>
  <si>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</si>
  <si>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</si>
  <si>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</si>
  <si>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</si>
  <si>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</si>
  <si>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</si>
  <si>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</si>
  <si>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</si>
  <si>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</si>
  <si>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</si>
  <si>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</si>
  <si>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</si>
  <si>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</si>
  <si>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</si>
  <si>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</si>
  <si>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</si>
  <si>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</si>
  <si>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</si>
  <si>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</si>
  <si>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</si>
  <si>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</si>
  <si>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</si>
  <si>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</si>
  <si>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</si>
  <si>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</si>
  <si>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</si>
  <si>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</si>
  <si>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</si>
  <si>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</si>
  <si>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</si>
  <si>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</si>
  <si>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</si>
  <si>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</si>
  <si>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</si>
  <si>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</si>
  <si>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</si>
  <si>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</si>
  <si>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</si>
  <si>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</si>
  <si>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</si>
  <si>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</si>
  <si>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</si>
  <si>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</si>
  <si>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</si>
  <si>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</si>
  <si>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</si>
  <si>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</si>
  <si>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</si>
  <si>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</si>
  <si>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</si>
  <si>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</si>
  <si>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</si>
  <si>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</si>
  <si>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</si>
  <si>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</si>
  <si>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</si>
  <si>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</si>
  <si>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</si>
  <si>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</si>
  <si>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</si>
  <si>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</si>
  <si>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</si>
  <si>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</si>
  <si>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</si>
  <si>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</si>
  <si>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</si>
  <si>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</si>
  <si>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</si>
  <si>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</si>
  <si>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</si>
  <si>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</si>
  <si>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</si>
  <si>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</si>
  <si>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</si>
  <si>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</si>
  <si>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</si>
  <si>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</si>
  <si>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</si>
  <si>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</si>
  <si>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</si>
  <si>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</si>
  <si>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</si>
  <si>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</si>
  <si>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</si>
  <si>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</si>
  <si>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</si>
  <si>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</si>
  <si>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</si>
  <si>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</si>
  <si>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</si>
  <si>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</si>
  <si>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</si>
  <si>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</si>
  <si>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</si>
  <si>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</si>
  <si>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</si>
  <si>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</si>
  <si>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</si>
  <si>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</si>
  <si>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</si>
  <si>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</si>
  <si>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</si>
  <si>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</si>
  <si>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</si>
  <si>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</si>
  <si>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</si>
  <si>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</si>
  <si>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</si>
  <si>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</si>
  <si>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</si>
  <si>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</si>
  <si>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</si>
  <si>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</si>
  <si>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</si>
  <si>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</si>
  <si>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</si>
  <si>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</si>
  <si>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</si>
  <si>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</si>
  <si>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</si>
  <si>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</si>
  <si>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</si>
  <si>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</si>
  <si>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</si>
  <si>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</si>
  <si>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</si>
  <si>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</si>
  <si>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</si>
  <si>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</si>
  <si>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</si>
  <si>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</si>
  <si>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</si>
  <si>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</si>
  <si>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</si>
  <si>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</si>
  <si>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</si>
  <si>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</si>
  <si>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</si>
  <si>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</si>
  <si>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</si>
  <si>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</si>
  <si>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</si>
  <si>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</si>
  <si>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</si>
  <si>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</si>
  <si>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</si>
  <si>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</si>
  <si>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</si>
  <si>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</si>
  <si>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</si>
  <si>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</si>
  <si>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</si>
  <si>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</si>
  <si>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</si>
  <si>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</si>
  <si>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</si>
  <si>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</si>
  <si>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</si>
  <si>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</si>
  <si>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</si>
  <si>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</si>
  <si>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</si>
  <si>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</si>
  <si>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</si>
  <si>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</si>
  <si>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</si>
  <si>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</si>
  <si>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</si>
  <si>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</si>
  <si>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</si>
  <si>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</si>
  <si>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</si>
  <si>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</si>
  <si>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</si>
  <si>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</si>
  <si>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</si>
  <si>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</si>
  <si>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</si>
  <si>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</si>
  <si>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</si>
  <si>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</si>
  <si>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</si>
  <si>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</si>
  <si>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</si>
  <si>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</si>
  <si>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</si>
  <si>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</si>
  <si>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</si>
  <si>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</si>
  <si>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</si>
  <si>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</si>
  <si>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</si>
  <si>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</si>
  <si>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</si>
  <si>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</si>
  <si>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</si>
  <si>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</si>
  <si>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</si>
  <si>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</si>
  <si>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</si>
  <si>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</si>
  <si>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</si>
  <si>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</si>
  <si>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</si>
  <si>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</si>
  <si>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</si>
  <si>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</si>
  <si>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</si>
  <si>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</si>
  <si>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</si>
  <si>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</si>
  <si>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</si>
  <si>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</si>
  <si>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</si>
  <si>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</si>
  <si>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</si>
  <si>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</si>
  <si>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</si>
  <si>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</si>
  <si>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</si>
  <si>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</si>
  <si>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</si>
  <si>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</si>
  <si>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</si>
  <si>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</si>
  <si>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</si>
  <si>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</si>
  <si>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</si>
  <si>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</si>
  <si>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</si>
  <si>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</si>
  <si>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</si>
  <si>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</si>
  <si>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</si>
  <si>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</si>
  <si>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</si>
  <si>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</si>
  <si>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</si>
  <si>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</si>
  <si>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</si>
  <si>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</si>
  <si>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</si>
  <si>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</si>
  <si>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</si>
  <si>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</si>
  <si>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</si>
  <si>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</si>
  <si>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</si>
  <si>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</si>
  <si>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</si>
  <si>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</si>
  <si>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</si>
  <si>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</si>
  <si>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</si>
  <si>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</si>
  <si>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</si>
  <si>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</si>
  <si>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</si>
  <si>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</si>
  <si>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</si>
  <si>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</si>
  <si>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</si>
  <si>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</si>
  <si>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</si>
  <si>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</si>
  <si>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</si>
  <si>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</si>
  <si>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</si>
  <si>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</si>
  <si>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</si>
  <si>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</si>
  <si>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</si>
  <si>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</si>
  <si>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</si>
  <si>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</si>
  <si>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</si>
  <si>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</si>
  <si>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</si>
  <si>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</si>
  <si>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</si>
  <si>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</si>
  <si>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</si>
  <si>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</si>
  <si>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</si>
  <si>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</si>
  <si>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</si>
  <si>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</si>
  <si>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</si>
  <si>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</si>
  <si>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</si>
  <si>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</si>
  <si>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</si>
  <si>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</si>
  <si>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</si>
  <si>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</si>
  <si>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</si>
  <si>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</si>
  <si>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</si>
  <si>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</si>
  <si>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</si>
  <si>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</si>
  <si>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</si>
  <si>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</si>
  <si>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</si>
  <si>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</si>
  <si>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</si>
  <si>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</si>
  <si>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</si>
  <si>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</si>
  <si>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</si>
  <si>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</si>
  <si>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</si>
  <si>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</si>
  <si>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</si>
  <si>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</si>
  <si>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</si>
  <si>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</si>
  <si>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</si>
  <si>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</si>
  <si>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</si>
  <si>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</si>
  <si>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</si>
  <si>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</si>
  <si>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</si>
  <si>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</si>
  <si>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</si>
  <si>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</si>
  <si>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</si>
  <si>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</si>
  <si>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</si>
  <si>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</si>
  <si>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</si>
  <si>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</si>
  <si>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</si>
  <si>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</si>
  <si>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</si>
  <si>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</si>
  <si>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</si>
  <si>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</si>
  <si>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</si>
  <si>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</si>
  <si>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</si>
  <si>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</si>
  <si>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</si>
  <si>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</si>
  <si>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</si>
  <si>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</si>
  <si>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</si>
  <si>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</si>
  <si>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</si>
  <si>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</si>
  <si>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</si>
  <si>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</si>
  <si>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</si>
  <si>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</si>
  <si>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</si>
  <si>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</si>
  <si>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</si>
  <si>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</si>
  <si>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</si>
  <si>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</si>
  <si>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</si>
  <si>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</si>
  <si>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</si>
  <si>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</si>
  <si>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</si>
  <si>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</si>
  <si>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</si>
  <si>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</si>
  <si>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</si>
  <si>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</si>
  <si>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</si>
  <si>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</si>
  <si>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</si>
  <si>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</si>
  <si>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</si>
  <si>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</si>
  <si>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</si>
  <si>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</si>
  <si>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</si>
  <si>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</si>
  <si>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</si>
  <si>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</si>
  <si>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</si>
  <si>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</si>
  <si>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</si>
  <si>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</si>
  <si>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</si>
  <si>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</si>
  <si>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</si>
  <si>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</si>
  <si>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</si>
  <si>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</si>
  <si>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</si>
  <si>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</si>
  <si>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</si>
  <si>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</si>
  <si>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</si>
  <si>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</si>
  <si>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</si>
  <si>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</si>
  <si>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</si>
  <si>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</si>
  <si>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</si>
  <si>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</si>
  <si>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</si>
  <si>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</si>
  <si>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</si>
  <si>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</si>
  <si>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</si>
  <si>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</si>
  <si>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</si>
  <si>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</si>
  <si>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</si>
  <si>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</si>
  <si>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</si>
  <si>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</si>
  <si>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</si>
  <si>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</si>
  <si>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</si>
  <si>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</si>
  <si>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</si>
  <si>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</si>
  <si>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</si>
  <si>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</si>
  <si>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</si>
  <si>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</si>
  <si>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</si>
  <si>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</si>
  <si>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</si>
  <si>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</si>
  <si>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</si>
  <si>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</si>
  <si>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</si>
  <si>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</si>
  <si>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</si>
  <si>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</si>
  <si>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</si>
  <si>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</si>
  <si>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</si>
  <si>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</si>
  <si>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</si>
  <si>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</si>
  <si>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</si>
  <si>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</si>
  <si>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</si>
  <si>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</si>
  <si>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</si>
  <si>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</si>
  <si>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</si>
  <si>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</si>
  <si>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</si>
  <si>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</si>
  <si>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</si>
  <si>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</si>
  <si>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</si>
  <si>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</si>
  <si>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</si>
  <si>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</si>
  <si>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</si>
  <si>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</si>
  <si>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</si>
  <si>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</si>
  <si>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</si>
  <si>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</si>
  <si>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</si>
  <si>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</si>
  <si>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</si>
  <si>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</si>
  <si>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</si>
  <si>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</si>
  <si>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</si>
  <si>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</si>
  <si>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</si>
  <si>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</si>
  <si>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</si>
  <si>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</si>
  <si>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</si>
  <si>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</si>
  <si>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</si>
  <si>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</si>
  <si>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</si>
  <si>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</si>
  <si>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</si>
  <si>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</si>
  <si>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</si>
  <si>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</si>
  <si>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</si>
  <si>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</si>
  <si>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</si>
  <si>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</si>
  <si>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</si>
  <si>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</si>
  <si>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</si>
  <si>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</si>
  <si>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</si>
  <si>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</si>
  <si>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</si>
  <si>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</si>
  <si>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</si>
  <si>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</si>
  <si>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</si>
  <si>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</si>
  <si>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</si>
  <si>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</si>
  <si>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</si>
  <si>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</si>
  <si>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</si>
  <si>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</si>
  <si>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</si>
  <si>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</si>
  <si>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</si>
  <si>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</si>
  <si>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</si>
  <si>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</si>
  <si>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</si>
  <si>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</si>
  <si>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</si>
  <si>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</si>
  <si>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</si>
  <si>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</si>
  <si>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</si>
  <si>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</si>
  <si>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</si>
  <si>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</si>
  <si>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</si>
  <si>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</si>
  <si>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</si>
  <si>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</si>
  <si>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</si>
  <si>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</si>
  <si>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</si>
  <si>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</si>
  <si>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</si>
  <si>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</si>
  <si>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</si>
  <si>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</si>
  <si>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</si>
  <si>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</si>
  <si>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</si>
  <si>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</si>
  <si>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</si>
  <si>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</si>
  <si>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</si>
  <si>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</si>
  <si>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</si>
  <si>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</si>
  <si>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</si>
  <si>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</si>
  <si>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</si>
  <si>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</si>
  <si>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</si>
  <si>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</si>
  <si>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</si>
  <si>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</si>
  <si>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</si>
  <si>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</si>
  <si>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</si>
  <si>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</si>
  <si>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</si>
  <si>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</si>
  <si>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</si>
  <si>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</si>
  <si>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</si>
  <si>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</si>
  <si>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</si>
  <si>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</si>
  <si>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</si>
  <si>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</si>
  <si>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</si>
  <si>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</si>
  <si>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</si>
  <si>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</si>
  <si>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</si>
  <si>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</si>
  <si>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</si>
  <si>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</si>
  <si>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</si>
  <si>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</si>
  <si>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</si>
  <si>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</si>
  <si>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</si>
  <si>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</si>
  <si>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</si>
  <si>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</si>
  <si>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</si>
  <si>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</si>
  <si>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</si>
  <si>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</si>
  <si>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</si>
  <si>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</si>
  <si>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</si>
  <si>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</si>
  <si>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</si>
  <si>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</si>
  <si>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</si>
  <si>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</si>
  <si>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</si>
  <si>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</si>
  <si>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</si>
  <si>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</si>
  <si>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</si>
  <si>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</si>
  <si>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</si>
  <si>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</si>
  <si>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</si>
  <si>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</si>
  <si>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</si>
  <si>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</si>
  <si>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</si>
  <si>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</si>
  <si>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</si>
  <si>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</si>
  <si>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</si>
  <si>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</si>
  <si>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</si>
  <si>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</si>
  <si>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</si>
  <si>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</si>
  <si>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</si>
  <si>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</si>
  <si>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</si>
  <si>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</si>
  <si>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</si>
  <si>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</si>
  <si>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</si>
  <si>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</si>
  <si>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</si>
  <si>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</si>
  <si>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</si>
  <si>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</si>
  <si>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</si>
  <si>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</si>
  <si>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</si>
  <si>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</si>
  <si>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</si>
  <si>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</si>
  <si>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</si>
  <si>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</si>
  <si>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</si>
  <si>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</si>
  <si>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</si>
  <si>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</si>
  <si>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</si>
  <si>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</si>
  <si>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</si>
  <si>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</si>
  <si>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</si>
  <si>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</si>
  <si>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</si>
  <si>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</si>
  <si>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</si>
  <si>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</si>
  <si>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</si>
  <si>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</si>
  <si>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</si>
  <si>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</si>
  <si>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</si>
  <si>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</si>
  <si>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</si>
  <si>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</si>
  <si>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</si>
  <si>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</si>
  <si>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</si>
  <si>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</si>
  <si>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</si>
  <si>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</si>
  <si>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</si>
  <si>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</si>
  <si>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</si>
  <si>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</si>
  <si>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</si>
  <si>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</si>
  <si>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</si>
  <si>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</si>
  <si>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</si>
  <si>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</si>
  <si>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</si>
  <si>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</si>
  <si>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</si>
  <si>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</si>
  <si>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</si>
  <si>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</si>
  <si>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</si>
  <si>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</si>
  <si>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</si>
  <si>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</si>
  <si>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</si>
  <si>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</si>
  <si>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</si>
  <si>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</si>
  <si>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</si>
  <si>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</si>
  <si>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</si>
  <si>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</si>
  <si>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</si>
  <si>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</si>
  <si>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</si>
  <si>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</si>
  <si>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</si>
  <si>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</si>
  <si>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</si>
  <si>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</si>
  <si>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</si>
  <si>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</si>
  <si>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</si>
  <si>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</si>
  <si>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</si>
  <si>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</si>
  <si>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</si>
  <si>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</si>
  <si>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</si>
  <si>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</si>
  <si>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</si>
  <si>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</si>
  <si>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</si>
  <si>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</si>
  <si>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</si>
  <si>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</si>
  <si>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</si>
  <si>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</si>
  <si>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</si>
  <si>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</si>
  <si>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</si>
  <si>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</si>
  <si>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</si>
  <si>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</si>
  <si>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</si>
  <si>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</si>
  <si>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</si>
  <si>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</si>
  <si>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</si>
  <si>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</si>
  <si>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</si>
  <si>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</si>
  <si>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</si>
  <si>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</si>
  <si>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</si>
  <si>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</si>
  <si>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</si>
  <si>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</si>
  <si>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</si>
  <si>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</si>
  <si>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</si>
  <si>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</si>
  <si>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</si>
  <si>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</si>
  <si>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</si>
  <si>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</si>
  <si>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</si>
  <si>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</si>
  <si>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</si>
  <si>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</si>
  <si>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</si>
  <si>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</si>
  <si>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</si>
  <si>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</si>
  <si>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</si>
  <si>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</si>
  <si>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</si>
  <si>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</si>
  <si>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</si>
  <si>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</si>
  <si>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</si>
  <si>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</si>
  <si>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</si>
  <si>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</si>
  <si>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</si>
  <si>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</si>
  <si>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</si>
  <si>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</si>
  <si>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</si>
  <si>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</si>
  <si>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</si>
  <si>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</si>
  <si>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</si>
  <si>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</si>
  <si>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</si>
  <si>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</si>
  <si>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</si>
  <si>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</si>
  <si>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</si>
  <si>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</si>
  <si>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</si>
  <si>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</si>
  <si>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</si>
  <si>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</si>
  <si>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</si>
  <si>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</si>
  <si>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</si>
  <si>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</si>
  <si>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</si>
  <si>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</si>
  <si>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</si>
  <si>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</si>
  <si>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</si>
  <si>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</si>
  <si>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</si>
  <si>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</si>
  <si>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</si>
  <si>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</si>
  <si>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</si>
  <si>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</si>
  <si>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</si>
  <si>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</si>
  <si>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</si>
  <si>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</si>
  <si>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</si>
  <si>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</si>
  <si>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</si>
  <si>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</si>
  <si>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</si>
  <si>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</si>
  <si>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</si>
  <si>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</si>
  <si>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</si>
  <si>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</si>
  <si>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</si>
  <si>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</si>
  <si>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</si>
  <si>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</si>
  <si>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</si>
  <si>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</si>
  <si>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</si>
  <si>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</si>
  <si>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</si>
  <si>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</si>
  <si>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</si>
  <si>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</si>
  <si>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</si>
  <si>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</si>
  <si>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</si>
  <si>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</si>
  <si>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</si>
  <si>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</si>
  <si>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</si>
  <si>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</si>
  <si>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</si>
  <si>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</si>
  <si>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</si>
  <si>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</si>
  <si>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</si>
  <si>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</si>
  <si>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</si>
  <si>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</si>
  <si>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</si>
  <si>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</si>
  <si>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</si>
  <si>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</si>
  <si>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</si>
  <si>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</si>
  <si>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</si>
  <si>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</si>
  <si>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</si>
  <si>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</si>
  <si>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</si>
  <si>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</si>
  <si>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</si>
  <si>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</si>
  <si>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</si>
  <si>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</si>
  <si>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</si>
  <si>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</si>
  <si>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</si>
  <si>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</si>
  <si>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</si>
  <si>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</si>
  <si>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</si>
  <si>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</si>
  <si>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</si>
  <si>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</si>
  <si>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</si>
  <si>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</si>
  <si>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</si>
  <si>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</si>
  <si>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</si>
  <si>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</si>
  <si>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</si>
  <si>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</si>
  <si>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</si>
  <si>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</si>
  <si>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</si>
  <si>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</si>
  <si>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</si>
  <si>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</si>
  <si>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</si>
  <si>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</si>
  <si>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</si>
  <si>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</si>
  <si>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</si>
  <si>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</si>
  <si>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</si>
  <si>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</si>
  <si>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</si>
  <si>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</si>
  <si>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</si>
  <si>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</si>
  <si>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</si>
  <si>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</si>
  <si>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</si>
  <si>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</si>
  <si>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</si>
  <si>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</si>
  <si>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</si>
  <si>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</si>
  <si>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</si>
  <si>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</si>
  <si>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</si>
  <si>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</si>
  <si>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</si>
  <si>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</si>
  <si>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</si>
  <si>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</si>
  <si>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</si>
  <si>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</si>
  <si>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</si>
  <si>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</si>
  <si>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</si>
  <si>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</si>
  <si>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</si>
  <si>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</si>
  <si>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</si>
  <si>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</si>
  <si>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</si>
  <si>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</si>
  <si>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</si>
  <si>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</si>
  <si>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</si>
  <si>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</si>
  <si>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</si>
  <si>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</si>
  <si>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</si>
  <si>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</si>
  <si>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</si>
  <si>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</si>
  <si>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</si>
  <si>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</si>
  <si>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</si>
  <si>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</si>
  <si>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</si>
  <si>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</si>
  <si>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</si>
  <si>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</si>
  <si>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</si>
  <si>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</si>
  <si>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</si>
  <si>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</si>
  <si>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</si>
  <si>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</si>
  <si>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</si>
  <si>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</si>
  <si>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</si>
  <si>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</si>
  <si>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</si>
  <si>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</si>
  <si>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</si>
  <si>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</si>
  <si>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</si>
  <si>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</si>
  <si>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</si>
  <si>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</si>
  <si>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</si>
  <si>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</si>
  <si>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</si>
  <si>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</si>
  <si>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</si>
  <si>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</si>
  <si>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</si>
  <si>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</si>
  <si>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</si>
  <si>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</si>
  <si>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</si>
  <si>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</si>
  <si>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</si>
  <si>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</si>
  <si>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</si>
  <si>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</si>
  <si>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</si>
  <si>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</si>
  <si>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</si>
  <si>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</si>
  <si>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</si>
  <si>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</si>
  <si>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</si>
  <si>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</si>
  <si>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</si>
  <si>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</si>
  <si>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</si>
  <si>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</si>
  <si>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</si>
  <si>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</si>
  <si>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</si>
  <si>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</si>
  <si>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</si>
  <si>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</si>
  <si>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</si>
  <si>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</si>
  <si>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</si>
  <si>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</si>
  <si>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</si>
  <si>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</si>
  <si>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</si>
  <si>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</si>
  <si>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</si>
  <si>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</si>
  <si>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</si>
  <si>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</si>
  <si>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</si>
  <si>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</si>
  <si>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</si>
  <si>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</si>
  <si>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</si>
  <si>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</si>
  <si>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</si>
  <si>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</si>
  <si>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</si>
  <si>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</si>
  <si>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</si>
  <si>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</si>
  <si>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</si>
  <si>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</si>
  <si>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</si>
  <si>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</si>
  <si>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</si>
  <si>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</si>
  <si>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</si>
  <si>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</si>
  <si>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</si>
  <si>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</si>
  <si>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</si>
  <si>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</si>
  <si>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</si>
  <si>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</si>
  <si>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</si>
  <si>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</si>
  <si>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</si>
  <si>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</si>
  <si>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</si>
  <si>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</si>
  <si>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</si>
  <si>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</si>
  <si>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</si>
  <si>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</si>
  <si>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</si>
  <si>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</si>
  <si>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</si>
  <si>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</si>
  <si>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</si>
  <si>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</si>
  <si>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</si>
  <si>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</si>
  <si>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</si>
  <si>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</si>
  <si>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</si>
  <si>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</si>
  <si>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</si>
  <si>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</si>
  <si>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</si>
  <si>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</si>
  <si>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</si>
  <si>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</si>
  <si>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</si>
  <si>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</si>
  <si>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</si>
  <si>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</si>
  <si>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</si>
  <si>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</si>
  <si>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</si>
  <si>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</si>
  <si>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</si>
  <si>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</si>
  <si>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</si>
  <si>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</si>
  <si>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</si>
  <si>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</si>
  <si>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</si>
  <si>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</si>
  <si>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</si>
  <si>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</si>
  <si>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</si>
  <si>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</si>
  <si>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</si>
  <si>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</si>
  <si>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</si>
  <si>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</si>
  <si>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</si>
  <si>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</si>
  <si>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</si>
  <si>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</si>
  <si>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</si>
  <si>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</si>
  <si>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</si>
  <si>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</si>
  <si>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</si>
  <si>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</si>
  <si>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</si>
  <si>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</si>
  <si>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</si>
  <si>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</si>
  <si>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</si>
  <si>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</si>
  <si>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</si>
  <si>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</si>
  <si>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</si>
  <si>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</si>
  <si>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</si>
  <si>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</si>
  <si>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</si>
  <si>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</si>
  <si>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</si>
  <si>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</si>
  <si>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</si>
  <si>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</si>
  <si>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</si>
  <si>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</si>
  <si>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</si>
  <si>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</si>
  <si>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</si>
  <si>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</si>
  <si>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</si>
  <si>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</si>
  <si>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</si>
  <si>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</si>
  <si>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</si>
  <si>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</si>
  <si>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</si>
  <si>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</si>
  <si>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</si>
  <si>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</si>
  <si>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</si>
  <si>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</si>
  <si>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</si>
  <si>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</si>
  <si>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</si>
  <si>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</si>
  <si>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</si>
  <si>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</si>
  <si>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</si>
  <si>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</si>
  <si>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</si>
  <si>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</si>
  <si>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</si>
  <si>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</si>
  <si>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</si>
  <si>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</si>
  <si>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</si>
  <si>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</si>
  <si>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</si>
  <si>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</si>
  <si>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</si>
  <si>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</si>
  <si>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</si>
  <si>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</si>
  <si>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</si>
  <si>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</si>
  <si>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</si>
  <si>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</si>
  <si>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</si>
  <si>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</si>
  <si>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</si>
  <si>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</si>
  <si>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</si>
  <si>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</si>
  <si>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</si>
  <si>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</si>
  <si>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</si>
  <si>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</si>
  <si>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</si>
  <si>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</si>
  <si>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</si>
  <si>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</si>
  <si>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</si>
  <si>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</si>
  <si>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</si>
  <si>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</si>
  <si>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</si>
  <si>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</si>
  <si>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</si>
  <si>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</si>
  <si>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</si>
  <si>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</si>
  <si>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</si>
  <si>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</si>
  <si>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</si>
  <si>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</si>
  <si>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</si>
  <si>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</si>
  <si>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</si>
  <si>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</si>
  <si>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</si>
  <si>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</si>
  <si>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</si>
  <si>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</si>
  <si>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</si>
  <si>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</si>
  <si>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</si>
  <si>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</si>
  <si>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</si>
  <si>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</si>
  <si>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</si>
  <si>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</si>
  <si>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</si>
  <si>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</si>
  <si>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</si>
  <si>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</si>
  <si>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</si>
  <si>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</si>
  <si>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</si>
  <si>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</si>
  <si>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</si>
  <si>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</si>
  <si>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</si>
  <si>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</si>
  <si>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</si>
  <si>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</si>
  <si>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</si>
  <si>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</si>
  <si>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</si>
  <si>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</si>
  <si>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</si>
  <si>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</si>
  <si>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</si>
  <si>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</si>
  <si>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</si>
  <si>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</si>
  <si>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</si>
  <si>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</si>
  <si>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</si>
  <si>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</si>
  <si>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</si>
  <si>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</si>
  <si>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</si>
  <si>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</si>
  <si>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</si>
  <si>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</si>
  <si>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</si>
  <si>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</si>
  <si>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</si>
  <si>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</si>
  <si>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</si>
  <si>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</si>
  <si>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</si>
  <si>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</si>
  <si>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</si>
  <si>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</si>
  <si>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</si>
  <si>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</si>
  <si>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</si>
  <si>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</si>
  <si>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</si>
  <si>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</si>
  <si>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</si>
  <si>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</si>
  <si>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</si>
  <si>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</si>
  <si>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</si>
  <si>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</si>
  <si>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</si>
  <si>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</si>
  <si>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</si>
  <si>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</si>
  <si>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</si>
  <si>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</si>
  <si>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</si>
  <si>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</si>
  <si>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</si>
  <si>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</si>
  <si>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</si>
  <si>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</si>
  <si>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</si>
  <si>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</si>
  <si>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</si>
  <si>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</si>
  <si>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</si>
  <si>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</si>
  <si>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</si>
  <si>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</si>
  <si>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</si>
  <si>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</si>
  <si>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</si>
  <si>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</si>
  <si>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</si>
  <si>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</si>
  <si>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</si>
  <si>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</si>
  <si>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</si>
  <si>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</si>
  <si>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</si>
  <si>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</si>
  <si>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</si>
  <si>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</si>
  <si>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</si>
  <si>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</si>
  <si>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</si>
  <si>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</si>
  <si>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</si>
  <si>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</si>
  <si>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</si>
  <si>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</si>
  <si>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</si>
  <si>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</si>
  <si>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</si>
  <si>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</si>
  <si>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</si>
  <si>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</si>
  <si>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</si>
  <si>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</si>
  <si>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</si>
  <si>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</si>
  <si>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</si>
  <si>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</si>
  <si>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</si>
  <si>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</si>
  <si>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</si>
  <si>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</si>
  <si>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</si>
  <si>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</si>
  <si>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</si>
  <si>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</si>
  <si>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</si>
  <si>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</si>
  <si>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</si>
  <si>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</si>
  <si>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</si>
  <si>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</si>
  <si>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</si>
  <si>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</si>
  <si>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</si>
  <si>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</si>
  <si>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</si>
  <si>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</si>
  <si>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</si>
  <si>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</si>
  <si>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</si>
  <si>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</si>
  <si>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</si>
  <si>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</si>
  <si>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</si>
  <si>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</si>
  <si>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</si>
  <si>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</si>
  <si>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</si>
  <si>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</si>
  <si>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</si>
  <si>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</si>
  <si>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</si>
  <si>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</si>
  <si>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</si>
  <si>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</si>
  <si>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</si>
  <si>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</si>
  <si>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</si>
  <si>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</si>
  <si>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</si>
  <si>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</si>
  <si>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</si>
  <si>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</si>
  <si>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</si>
  <si>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</si>
  <si>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</si>
  <si>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</si>
  <si>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</si>
  <si>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</si>
  <si>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</si>
  <si>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</si>
  <si>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</si>
  <si>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</si>
  <si>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</si>
  <si>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</si>
  <si>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</si>
  <si>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</si>
  <si>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</si>
  <si>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</si>
  <si>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</si>
  <si>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</si>
  <si>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</si>
  <si>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</si>
  <si>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</si>
  <si>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</si>
  <si>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</si>
  <si>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</si>
  <si>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</si>
  <si>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</si>
  <si>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</si>
  <si>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</si>
  <si>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</si>
  <si>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</si>
  <si>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</si>
  <si>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</si>
  <si>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</si>
  <si>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</si>
  <si>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</si>
  <si>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</si>
  <si>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</si>
  <si>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</si>
  <si>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</si>
  <si>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</si>
  <si>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</si>
  <si>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</si>
  <si>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</si>
  <si>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</si>
  <si>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</si>
  <si>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</si>
  <si>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</si>
  <si>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</si>
  <si>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</si>
  <si>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</si>
  <si>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</si>
  <si>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</si>
  <si>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</si>
  <si>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</si>
  <si>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</si>
  <si>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</si>
  <si>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</si>
  <si>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</si>
  <si>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</si>
  <si>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</si>
  <si>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</si>
  <si>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</si>
  <si>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</si>
  <si>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</si>
  <si>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</si>
  <si>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</si>
  <si>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</si>
  <si>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</si>
  <si>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</si>
  <si>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</si>
  <si>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</si>
  <si>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</si>
  <si>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</si>
  <si>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</si>
  <si>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</si>
  <si>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</si>
  <si>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</si>
  <si>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</si>
  <si>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</si>
  <si>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</si>
  <si>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</si>
  <si>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</si>
  <si>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</si>
  <si>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</si>
  <si>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</si>
  <si>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</si>
  <si>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</si>
  <si>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</si>
  <si>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</si>
  <si>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</si>
  <si>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</si>
  <si>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</si>
  <si>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</si>
  <si>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</si>
  <si>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</si>
  <si>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</si>
  <si>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</si>
  <si>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</si>
  <si>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</si>
  <si>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</si>
  <si>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</si>
  <si>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</si>
  <si>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</si>
  <si>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</si>
  <si>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</si>
  <si>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</si>
  <si>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</si>
  <si>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</si>
  <si>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</si>
  <si>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</si>
  <si>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</si>
  <si>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</si>
  <si>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</si>
  <si>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</si>
  <si>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</si>
  <si>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</si>
  <si>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</si>
  <si>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</si>
  <si>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</si>
  <si>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</si>
  <si>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</si>
  <si>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</si>
  <si>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</si>
  <si>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</si>
  <si>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</si>
  <si>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</si>
  <si>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</si>
  <si>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</si>
  <si>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</si>
  <si>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</si>
  <si>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</si>
  <si>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</si>
  <si>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</si>
  <si>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</si>
  <si>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</si>
  <si>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</si>
  <si>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</si>
  <si>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</si>
  <si>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</si>
  <si>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</si>
  <si>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</si>
  <si>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</si>
  <si>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</si>
  <si>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</si>
  <si>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</si>
  <si>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</si>
  <si>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</si>
  <si>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</si>
  <si>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</si>
  <si>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</si>
  <si>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</si>
  <si>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</si>
  <si>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</si>
  <si>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</si>
  <si>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</si>
  <si>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</si>
  <si>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</si>
  <si>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</si>
  <si>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</si>
  <si>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</si>
  <si>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</si>
  <si>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</si>
  <si>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</si>
  <si>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</si>
  <si>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</si>
  <si>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</si>
  <si>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</si>
  <si>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</si>
  <si>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</si>
  <si>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</si>
  <si>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</si>
  <si>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</si>
  <si>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</si>
  <si>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</si>
  <si>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</si>
  <si>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</si>
  <si>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</si>
  <si>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</si>
  <si>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</si>
  <si>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</si>
  <si>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</si>
  <si>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</si>
  <si>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</si>
  <si>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</si>
  <si>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</si>
  <si>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</si>
  <si>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</si>
  <si>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</si>
  <si>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</si>
  <si>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</si>
  <si>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</si>
  <si>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</si>
  <si>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</si>
  <si>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</si>
  <si>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</si>
  <si>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</si>
  <si>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</si>
  <si>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</si>
  <si>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</si>
  <si>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</si>
  <si>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</si>
  <si>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</si>
  <si>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</si>
  <si>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</si>
  <si>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</si>
  <si>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</si>
  <si>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</si>
  <si>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</si>
  <si>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</si>
  <si>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</si>
  <si>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</si>
  <si>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</si>
  <si>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</si>
  <si>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</si>
  <si>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</si>
  <si>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</si>
  <si>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</si>
  <si>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</si>
  <si>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</si>
  <si>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</si>
  <si>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</si>
  <si>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</si>
  <si>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</si>
  <si>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</si>
  <si>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</si>
  <si>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</si>
  <si>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</si>
  <si>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</si>
  <si>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</si>
  <si>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</si>
  <si>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</si>
  <si>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</si>
  <si>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</si>
  <si>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</si>
  <si>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</si>
  <si>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</si>
  <si>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</si>
  <si>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</si>
  <si>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</si>
  <si>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</si>
  <si>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</si>
  <si>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</si>
  <si>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</si>
  <si>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</si>
  <si>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</si>
  <si>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</si>
  <si>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</si>
  <si>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</si>
  <si>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</si>
  <si>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</si>
  <si>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</si>
  <si>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</si>
  <si>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</si>
  <si>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</si>
  <si>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</si>
  <si>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</si>
  <si>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</si>
  <si>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</si>
  <si>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</si>
  <si>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</si>
  <si>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</si>
  <si>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</si>
  <si>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</si>
  <si>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</si>
  <si>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</si>
  <si>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</si>
  <si>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</si>
  <si>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</si>
  <si>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</si>
  <si>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</si>
  <si>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</si>
  <si>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</si>
  <si>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</si>
  <si>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</si>
  <si>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</si>
  <si>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</si>
  <si>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</si>
  <si>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</si>
  <si>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</si>
  <si>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</si>
  <si>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</si>
  <si>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</si>
  <si>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</si>
  <si>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</si>
  <si>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</si>
  <si>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</si>
  <si>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</si>
  <si>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</si>
  <si>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</si>
  <si>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</si>
  <si>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</si>
  <si>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</si>
  <si>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</si>
  <si>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</si>
  <si>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</si>
  <si>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</si>
  <si>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</si>
  <si>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</si>
  <si>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</si>
  <si>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</si>
  <si>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</si>
  <si>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</si>
  <si>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</si>
  <si>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</si>
  <si>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</si>
  <si>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</si>
  <si>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</si>
  <si>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</si>
  <si>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</si>
  <si>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</si>
  <si>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</si>
  <si>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</si>
  <si>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</si>
  <si>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</si>
  <si>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</si>
  <si>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</si>
  <si>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</si>
  <si>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</si>
  <si>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</si>
  <si>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</si>
  <si>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</si>
  <si>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</si>
  <si>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</si>
  <si>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</si>
  <si>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</si>
  <si>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</si>
  <si>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</si>
  <si>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</si>
  <si>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</si>
  <si>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</si>
  <si>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</si>
  <si>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</si>
  <si>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</si>
  <si>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</si>
  <si>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</si>
  <si>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</si>
  <si>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</si>
  <si>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</si>
  <si>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</si>
  <si>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</si>
  <si>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</si>
  <si>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</si>
  <si>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</si>
  <si>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</si>
  <si>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</si>
  <si>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</si>
  <si>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</si>
  <si>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</si>
  <si>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</si>
  <si>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</si>
  <si>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</si>
  <si>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</si>
  <si>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</si>
  <si>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</si>
  <si>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</si>
  <si>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</si>
  <si>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</si>
  <si>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</si>
  <si>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</si>
  <si>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</si>
  <si>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</si>
  <si>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</si>
  <si>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</si>
  <si>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</si>
  <si>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</si>
  <si>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</si>
  <si>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</si>
  <si>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</si>
  <si>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</si>
  <si>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</si>
  <si>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</si>
  <si>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</si>
  <si>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</si>
  <si>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</si>
  <si>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</si>
  <si>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</si>
  <si>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</si>
  <si>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</si>
  <si>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</si>
  <si>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</si>
  <si>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</si>
  <si>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</si>
  <si>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</si>
  <si>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</si>
  <si>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</si>
  <si>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</si>
  <si>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</si>
  <si>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</si>
  <si>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</si>
  <si>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</si>
  <si>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</si>
  <si>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</si>
  <si>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</si>
  <si>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</si>
  <si>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</si>
  <si>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</si>
  <si>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</si>
  <si>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</si>
  <si>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</si>
  <si>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</si>
  <si>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</si>
  <si>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</si>
  <si>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</si>
  <si>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</si>
  <si>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</si>
  <si>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</si>
  <si>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</si>
  <si>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</si>
  <si>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</si>
  <si>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</si>
  <si>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</si>
  <si>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</si>
  <si>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</si>
  <si>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</si>
  <si>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</si>
  <si>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</si>
  <si>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</si>
  <si>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</si>
  <si>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</si>
  <si>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</si>
  <si>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</si>
  <si>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</si>
  <si>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</si>
  <si>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</si>
  <si>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</si>
  <si>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</si>
  <si>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</si>
  <si>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</si>
  <si>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</si>
  <si>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</si>
  <si>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</si>
  <si>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</si>
  <si>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</si>
  <si>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</si>
  <si>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</si>
  <si>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</si>
  <si>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</si>
  <si>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</si>
  <si>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</si>
  <si>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</si>
  <si>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</si>
  <si>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</si>
  <si>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</si>
  <si>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</si>
  <si>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</si>
  <si>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</si>
  <si>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</si>
  <si>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</si>
  <si>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</si>
  <si>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</si>
  <si>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</si>
  <si>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</si>
  <si>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</si>
  <si>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</si>
  <si>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</si>
  <si>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</si>
  <si>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</si>
  <si>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</si>
  <si>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</si>
  <si>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</si>
  <si>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</si>
  <si>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</si>
  <si>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</si>
  <si>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</si>
  <si>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</si>
  <si>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</si>
  <si>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</si>
  <si>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</si>
  <si>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</si>
  <si>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</si>
  <si>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</si>
  <si>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</si>
  <si>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</si>
  <si>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</si>
  <si>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</si>
  <si>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</si>
  <si>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</si>
  <si>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</si>
  <si>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</si>
  <si>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</si>
  <si>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</si>
  <si>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</si>
  <si>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</si>
  <si>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</si>
  <si>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</si>
  <si>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</si>
  <si>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</si>
  <si>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</si>
  <si>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</si>
  <si>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</si>
  <si>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</si>
  <si>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</si>
  <si>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</si>
  <si>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</si>
  <si>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</si>
  <si>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</si>
  <si>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</si>
  <si>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</si>
  <si>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</si>
  <si>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</si>
  <si>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</si>
  <si>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</si>
  <si>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</si>
  <si>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</si>
  <si>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</si>
  <si>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</si>
  <si>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</si>
  <si>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</si>
  <si>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</si>
  <si>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</si>
  <si>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</si>
  <si>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</si>
  <si>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</si>
  <si>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</si>
  <si>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</si>
  <si>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</si>
  <si>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</si>
  <si>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</si>
  <si>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</si>
  <si>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</si>
  <si>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</si>
  <si>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</si>
  <si>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</si>
  <si>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</si>
  <si>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</si>
  <si>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</si>
  <si>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</si>
  <si>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</si>
  <si>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</si>
  <si>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</si>
  <si>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</si>
  <si>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</si>
  <si>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</si>
  <si>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</si>
  <si>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</si>
  <si>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</si>
  <si>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</si>
  <si>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</si>
  <si>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</si>
  <si>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</si>
  <si>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</si>
  <si>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</si>
  <si>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</si>
  <si>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</si>
  <si>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</si>
  <si>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</si>
  <si>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</si>
  <si>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</si>
  <si>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</si>
  <si>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</si>
  <si>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</si>
  <si>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</si>
  <si>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</si>
  <si>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</si>
  <si>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</si>
  <si>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</si>
  <si>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</si>
  <si>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</si>
  <si>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</si>
  <si>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</si>
  <si>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</si>
  <si>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</si>
  <si>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</si>
  <si>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</si>
  <si>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</si>
  <si>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</si>
  <si>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</si>
  <si>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</si>
  <si>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</si>
  <si>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</si>
  <si>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</si>
  <si>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</si>
  <si>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</si>
  <si>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</si>
  <si>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</si>
  <si>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</si>
  <si>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</si>
  <si>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</si>
  <si>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</si>
  <si>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</si>
  <si>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</si>
  <si>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</si>
  <si>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</si>
  <si>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</si>
  <si>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</si>
  <si>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</si>
  <si>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</si>
  <si>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</si>
  <si>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</si>
  <si>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</si>
  <si>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</si>
  <si>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</si>
  <si>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</si>
  <si>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</si>
  <si>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</si>
  <si>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</si>
  <si>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</si>
  <si>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</si>
  <si>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</si>
  <si>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</si>
  <si>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</si>
  <si>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</si>
  <si>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</si>
  <si>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</si>
  <si>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</si>
  <si>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</si>
  <si>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</si>
  <si>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</si>
  <si>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</si>
  <si>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</si>
  <si>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</si>
  <si>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</si>
  <si>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</si>
  <si>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</si>
  <si>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</si>
  <si>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</si>
  <si>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</si>
  <si>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</si>
  <si>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</si>
  <si>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</si>
  <si>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</si>
  <si>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</si>
  <si>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</si>
  <si>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</si>
  <si>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</si>
  <si>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</si>
  <si>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</si>
  <si>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</si>
  <si>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</si>
  <si>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</si>
  <si>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</si>
  <si>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</si>
  <si>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</si>
  <si>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</si>
  <si>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</si>
  <si>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</si>
  <si>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</si>
  <si>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</si>
  <si>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</si>
  <si>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</si>
  <si>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</si>
  <si>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</si>
  <si>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</si>
  <si>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</si>
  <si>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</si>
  <si>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</si>
  <si>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</si>
  <si>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</si>
  <si>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</si>
  <si>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</si>
  <si>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</si>
  <si>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</si>
  <si>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</si>
  <si>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</si>
  <si>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</si>
  <si>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</si>
  <si>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</si>
  <si>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</si>
  <si>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</si>
  <si>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</si>
  <si>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</si>
  <si>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</si>
  <si>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</si>
  <si>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</si>
  <si>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</si>
  <si>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</si>
  <si>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</si>
  <si>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</si>
  <si>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</si>
  <si>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</si>
  <si>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</si>
  <si>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</si>
  <si>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</si>
  <si>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</si>
  <si>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</si>
  <si>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</si>
  <si>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</si>
  <si>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</si>
  <si>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</si>
  <si>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</si>
  <si>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</si>
  <si>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</si>
  <si>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</si>
  <si>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</si>
  <si>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</si>
  <si>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</si>
  <si>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</si>
  <si>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</si>
  <si>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</si>
  <si>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</si>
  <si>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</si>
  <si>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</si>
  <si>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</si>
  <si>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</si>
  <si>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</si>
  <si>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</si>
  <si>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</si>
  <si>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</si>
  <si>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</si>
  <si>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</si>
  <si>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</si>
  <si>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</si>
  <si>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</si>
  <si>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</si>
  <si>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</si>
  <si>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</si>
  <si>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</si>
  <si>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</si>
  <si>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</si>
  <si>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</si>
  <si>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</si>
  <si>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</si>
  <si>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</si>
  <si>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</si>
  <si>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</si>
  <si>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</si>
  <si>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</si>
  <si>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</si>
  <si>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</si>
  <si>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</si>
  <si>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</si>
  <si>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</si>
  <si>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</si>
  <si>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</si>
  <si>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</si>
  <si>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</si>
  <si>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</si>
  <si>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</si>
  <si>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</si>
  <si>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</si>
  <si>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</si>
  <si>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</si>
  <si>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</si>
  <si>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</si>
  <si>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</si>
  <si>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</si>
  <si>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</si>
  <si>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</si>
  <si>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</si>
  <si>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</si>
  <si>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</si>
  <si>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</si>
  <si>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</si>
  <si>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</si>
  <si>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</si>
  <si>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</si>
  <si>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</si>
  <si>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</si>
  <si>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</si>
  <si>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</si>
  <si>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</si>
  <si>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</si>
  <si>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</si>
  <si>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</si>
  <si>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</si>
  <si>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</si>
  <si>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</si>
  <si>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</si>
  <si>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</si>
  <si>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</si>
  <si>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</si>
  <si>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</si>
  <si>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</si>
  <si>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</si>
  <si>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</si>
  <si>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</si>
  <si>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</si>
  <si>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</si>
  <si>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</si>
  <si>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</si>
  <si>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</si>
  <si>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</si>
  <si>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</si>
  <si>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</si>
  <si>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</si>
  <si>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</si>
  <si>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</si>
  <si>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</si>
  <si>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</si>
  <si>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</si>
  <si>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</si>
  <si>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</si>
  <si>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</si>
  <si>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</si>
  <si>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</si>
  <si>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</si>
  <si>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</si>
  <si>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</si>
  <si>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</si>
  <si>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</si>
  <si>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</si>
  <si>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</si>
  <si>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</si>
  <si>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</si>
  <si>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</si>
  <si>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</si>
  <si>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</si>
  <si>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</si>
  <si>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</si>
  <si>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</si>
  <si>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</si>
  <si>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</si>
  <si>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</si>
  <si>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</si>
  <si>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</si>
  <si>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</si>
  <si>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</si>
  <si>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</si>
  <si>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</si>
  <si>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</si>
  <si>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</si>
  <si>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</si>
  <si>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</si>
  <si>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</si>
  <si>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</si>
  <si>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</si>
  <si>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</si>
  <si>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</si>
  <si>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</si>
  <si>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</si>
  <si>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</si>
  <si>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</si>
  <si>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</si>
  <si>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</si>
  <si>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</si>
  <si>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</si>
  <si>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</si>
  <si>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</si>
  <si>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</si>
  <si>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</si>
  <si>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</si>
  <si>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</si>
  <si>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</si>
  <si>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</si>
  <si>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</si>
  <si>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</si>
  <si>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</si>
  <si>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</si>
  <si>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</si>
  <si>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</si>
  <si>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</si>
  <si>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</si>
  <si>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</si>
  <si>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</si>
  <si>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</si>
  <si>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</si>
  <si>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</si>
  <si>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</si>
  <si>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</si>
  <si>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</si>
  <si>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</si>
  <si>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</si>
  <si>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</si>
  <si>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</si>
  <si>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</si>
  <si>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</si>
  <si>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</si>
  <si>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</si>
  <si>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</si>
  <si>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</si>
  <si>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</si>
  <si>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</si>
  <si>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</si>
  <si>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</si>
  <si>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</si>
  <si>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</si>
  <si>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</si>
  <si>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</si>
  <si>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</si>
  <si>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</si>
  <si>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</si>
  <si>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</si>
  <si>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</si>
  <si>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</si>
  <si>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</si>
  <si>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</si>
  <si>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</si>
  <si>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</si>
  <si>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</si>
  <si>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</si>
  <si>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</si>
  <si>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</si>
  <si>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</si>
  <si>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</si>
  <si>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</si>
  <si>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</si>
  <si>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</si>
  <si>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</si>
  <si>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</si>
  <si>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</si>
  <si>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</si>
  <si>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</si>
  <si>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</si>
  <si>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</si>
  <si>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</si>
  <si>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</si>
  <si>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</si>
  <si>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</si>
  <si>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</si>
  <si>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</si>
  <si>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</si>
  <si>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</si>
  <si>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</si>
  <si>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</si>
  <si>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</si>
  <si>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</si>
  <si>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</si>
  <si>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</si>
  <si>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</si>
  <si>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</si>
  <si>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</si>
  <si>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</si>
  <si>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</si>
  <si>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</si>
  <si>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</si>
  <si>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</si>
  <si>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</si>
  <si>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</si>
  <si>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</si>
  <si>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</si>
  <si>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</si>
  <si>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</si>
  <si>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</si>
  <si>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</si>
  <si>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</si>
  <si>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</si>
  <si>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</si>
  <si>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</si>
  <si>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</si>
  <si>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</si>
  <si>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</si>
  <si>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</si>
  <si>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</si>
  <si>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</si>
  <si>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</si>
  <si>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</si>
  <si>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</si>
  <si>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</si>
  <si>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</si>
  <si>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</si>
  <si>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</si>
  <si>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</si>
  <si>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</si>
  <si>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</si>
  <si>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</si>
  <si>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</si>
  <si>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</si>
  <si>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</si>
  <si>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</si>
  <si>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</si>
  <si>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</si>
  <si>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</si>
  <si>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</si>
  <si>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</si>
  <si>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</si>
  <si>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</si>
  <si>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</si>
  <si>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</si>
  <si>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</si>
  <si>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</si>
  <si>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</si>
  <si>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</si>
  <si>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</si>
  <si>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</si>
  <si>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</si>
  <si>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</si>
  <si>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</si>
  <si>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</si>
  <si>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</si>
  <si>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</si>
  <si>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</si>
  <si>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</si>
  <si>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</si>
  <si>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</si>
  <si>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</si>
  <si>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</si>
  <si>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</si>
  <si>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</si>
  <si>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</si>
  <si>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</si>
  <si>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</si>
  <si>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</si>
  <si>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</si>
  <si>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</si>
  <si>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</si>
  <si>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</si>
  <si>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</si>
  <si>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</si>
  <si>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</si>
  <si>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</si>
  <si>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</si>
  <si>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</si>
  <si>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</si>
  <si>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</si>
  <si>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</si>
  <si>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</si>
  <si>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</si>
  <si>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</si>
  <si>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</si>
  <si>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</si>
  <si>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</si>
  <si>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</si>
  <si>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</si>
  <si>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</si>
  <si>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</si>
  <si>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</si>
  <si>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</si>
  <si>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</si>
  <si>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</si>
  <si>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</si>
  <si>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</si>
  <si>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</si>
  <si>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</si>
  <si>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</si>
  <si>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</si>
  <si>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</si>
  <si>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</si>
  <si>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</si>
  <si>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</si>
  <si>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</si>
  <si>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</si>
  <si>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</si>
  <si>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</si>
  <si>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</si>
  <si>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</si>
  <si>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</si>
  <si>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</si>
  <si>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</si>
  <si>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</si>
  <si>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</si>
  <si>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</si>
  <si>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</si>
  <si>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</si>
  <si>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</si>
  <si>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</si>
  <si>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</si>
  <si>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</si>
  <si>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</si>
  <si>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</si>
  <si>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</si>
  <si>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</si>
  <si>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</si>
  <si>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</si>
  <si>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</si>
  <si>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</si>
  <si>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</si>
  <si>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</si>
  <si>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</si>
  <si>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</si>
  <si>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</si>
  <si>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</si>
  <si>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</si>
  <si>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</si>
  <si>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</si>
  <si>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</si>
  <si>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</si>
  <si>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</si>
  <si>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</si>
  <si>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</si>
  <si>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</si>
  <si>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</si>
  <si>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</si>
  <si>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</si>
  <si>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</si>
  <si>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</si>
  <si>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</si>
  <si>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</si>
  <si>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</si>
  <si>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</si>
  <si>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</si>
  <si>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</si>
  <si>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</si>
  <si>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</si>
  <si>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</si>
  <si>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</si>
  <si>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</si>
  <si>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</si>
  <si>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</si>
  <si>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</si>
  <si>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</si>
  <si>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</si>
  <si>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</si>
  <si>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</si>
  <si>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</si>
  <si>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</si>
  <si>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</si>
  <si>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</si>
  <si>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</si>
  <si>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</si>
  <si>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</si>
  <si>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</si>
  <si>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</si>
  <si>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</si>
  <si>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</si>
  <si>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</si>
  <si>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</si>
  <si>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</si>
  <si>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</si>
  <si>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</si>
  <si>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</si>
  <si>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</si>
  <si>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</si>
  <si>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</si>
  <si>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</si>
  <si>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</si>
  <si>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</si>
  <si>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</si>
  <si>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</si>
  <si>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</si>
  <si>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</si>
  <si>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</si>
  <si>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</si>
  <si>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</si>
  <si>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</si>
  <si>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</si>
  <si>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</si>
  <si>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</si>
  <si>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</si>
  <si>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</si>
  <si>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</si>
  <si>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</si>
  <si>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</si>
  <si>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</si>
  <si>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</si>
  <si>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</si>
  <si>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</si>
  <si>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</si>
  <si>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</si>
  <si>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</si>
  <si>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</si>
  <si>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</si>
  <si>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</si>
  <si>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</si>
  <si>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</si>
  <si>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</si>
  <si>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</si>
  <si>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</si>
  <si>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</si>
  <si>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</si>
  <si>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</si>
  <si>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</si>
  <si>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</si>
  <si>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</si>
  <si>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</si>
  <si>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</si>
  <si>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</si>
  <si>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</si>
  <si>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</si>
  <si>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</si>
  <si>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</si>
  <si>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</si>
  <si>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</si>
  <si>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</si>
  <si>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</si>
  <si>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</si>
  <si>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</si>
  <si>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</si>
  <si>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</si>
  <si>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</si>
  <si>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</si>
  <si>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</si>
  <si>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</si>
  <si>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</si>
  <si>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</si>
  <si>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</si>
  <si>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</si>
  <si>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</si>
  <si>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</si>
  <si>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</si>
  <si>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</si>
  <si>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</si>
  <si>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</si>
  <si>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</si>
  <si>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</si>
  <si>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</si>
  <si>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</si>
  <si>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</si>
  <si>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</si>
  <si>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</si>
  <si>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</si>
  <si>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</si>
  <si>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</si>
  <si>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</si>
  <si>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</si>
  <si>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</si>
  <si>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</si>
  <si>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</si>
  <si>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</si>
  <si>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</si>
  <si>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</si>
  <si>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</si>
  <si>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</si>
  <si>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</si>
  <si>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</si>
  <si>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</si>
  <si>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</si>
  <si>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</si>
  <si>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</si>
  <si>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</si>
  <si>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</si>
  <si>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</si>
  <si>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</si>
  <si>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</si>
  <si>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</si>
  <si>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</si>
  <si>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</si>
  <si>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</si>
  <si>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</si>
  <si>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</si>
  <si>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</si>
  <si>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</si>
  <si>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</si>
  <si>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</si>
  <si>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</si>
  <si>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</si>
  <si>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</si>
  <si>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</si>
  <si>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</si>
  <si>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</si>
  <si>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</si>
  <si>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</si>
  <si>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</si>
  <si>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</si>
  <si>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</si>
  <si>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</si>
  <si>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</si>
  <si>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</si>
  <si>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</si>
  <si>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</si>
  <si>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</si>
  <si>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</si>
  <si>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</si>
  <si>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</si>
  <si>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</si>
  <si>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</si>
  <si>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</si>
  <si>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</si>
  <si>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</si>
  <si>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</si>
  <si>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</si>
  <si>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</si>
  <si>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</si>
  <si>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</si>
  <si>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</si>
  <si>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</si>
  <si>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</si>
  <si>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</si>
  <si>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</si>
  <si>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</si>
  <si>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</si>
  <si>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</si>
  <si>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</si>
  <si>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</si>
  <si>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</si>
  <si>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</si>
  <si>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</si>
  <si>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</si>
  <si>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</si>
  <si>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</si>
  <si>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</si>
  <si>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</si>
  <si>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</si>
  <si>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</si>
  <si>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</si>
  <si>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</si>
  <si>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</si>
  <si>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</si>
  <si>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</si>
  <si>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</si>
  <si>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</si>
  <si>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</si>
  <si>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</si>
  <si>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</si>
  <si>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</si>
  <si>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</si>
  <si>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</si>
  <si>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</si>
  <si>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</si>
  <si>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</si>
  <si>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</si>
  <si>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</si>
  <si>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</si>
  <si>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</si>
  <si>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</si>
  <si>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</si>
  <si>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</si>
  <si>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</si>
  <si>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</si>
  <si>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</si>
  <si>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</si>
  <si>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</si>
  <si>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</si>
  <si>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</si>
  <si>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</si>
  <si>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</si>
  <si>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</si>
  <si>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</si>
  <si>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</si>
  <si>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</si>
  <si>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</si>
  <si>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</si>
  <si>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</si>
  <si>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</si>
  <si>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</si>
  <si>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</si>
  <si>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</si>
  <si>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</si>
  <si>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</si>
  <si>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</si>
  <si>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</si>
  <si>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</si>
  <si>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</si>
  <si>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</si>
  <si>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</si>
  <si>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</si>
  <si>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</si>
  <si>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</si>
  <si>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</si>
  <si>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</si>
  <si>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</si>
  <si>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</si>
  <si>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</si>
  <si>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</si>
  <si>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</si>
  <si>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</si>
  <si>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</si>
  <si>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</si>
  <si>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</si>
  <si>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</si>
  <si>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</si>
  <si>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</si>
  <si>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</si>
  <si>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</si>
  <si>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</si>
  <si>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</si>
  <si>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</si>
  <si>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</si>
  <si>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</si>
  <si>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</si>
  <si>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</si>
  <si>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</si>
  <si>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</si>
  <si>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</si>
  <si>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</si>
  <si>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</si>
  <si>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</si>
  <si>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</si>
  <si>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</si>
  <si>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</si>
  <si>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</si>
  <si>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</si>
  <si>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</si>
  <si>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</si>
  <si>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</si>
  <si>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</si>
  <si>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</si>
  <si>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</si>
  <si>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</si>
  <si>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</si>
  <si>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</si>
  <si>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</si>
  <si>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</si>
  <si>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</si>
  <si>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</si>
  <si>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</si>
  <si>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</si>
  <si>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</si>
  <si>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</si>
  <si>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</si>
  <si>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</si>
  <si>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</si>
  <si>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</si>
  <si>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</si>
  <si>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</si>
  <si>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</si>
  <si>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</si>
  <si>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</si>
  <si>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</si>
  <si>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</si>
  <si>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</si>
  <si>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</si>
  <si>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</si>
  <si>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</si>
  <si>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</si>
  <si>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</si>
  <si>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</si>
  <si>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</si>
  <si>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</si>
  <si>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</si>
  <si>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</si>
  <si>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</si>
  <si>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</si>
  <si>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</si>
  <si>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</si>
  <si>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</si>
  <si>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</si>
  <si>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</si>
  <si>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</si>
  <si>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</si>
  <si>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</si>
  <si>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</si>
  <si>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</si>
  <si>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</si>
  <si>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</si>
  <si>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</si>
  <si>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</si>
  <si>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</si>
  <si>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</si>
  <si>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</si>
  <si>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</si>
  <si>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</si>
  <si>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</si>
  <si>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</si>
  <si>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</si>
  <si>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</si>
  <si>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</si>
  <si>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</si>
  <si>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</si>
  <si>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</si>
  <si>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</si>
  <si>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</si>
  <si>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</si>
  <si>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</si>
  <si>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</si>
  <si>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</si>
  <si>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</si>
  <si>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</si>
  <si>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</si>
  <si>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</si>
  <si>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</si>
  <si>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</si>
  <si>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</si>
  <si>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</si>
  <si>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</si>
  <si>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</si>
  <si>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</si>
  <si>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</si>
  <si>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</si>
  <si>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</si>
  <si>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</si>
  <si>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</si>
  <si>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</si>
  <si>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</si>
  <si>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</si>
  <si>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</si>
  <si>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</si>
  <si>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</si>
  <si>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</si>
  <si>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</si>
  <si>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</si>
  <si>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</si>
  <si>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</si>
  <si>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</si>
  <si>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</si>
  <si>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</si>
  <si>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</si>
  <si>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</si>
  <si>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</si>
  <si>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</si>
  <si>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</si>
  <si>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</si>
  <si>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</si>
  <si>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</si>
  <si>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</si>
  <si>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</si>
  <si>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</si>
  <si>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</si>
  <si>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</si>
  <si>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</si>
  <si>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</si>
  <si>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</si>
  <si>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</si>
  <si>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</si>
  <si>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</si>
  <si>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</si>
  <si>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</si>
  <si>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</si>
  <si>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</si>
  <si>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</si>
  <si>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</si>
  <si>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</si>
  <si>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</si>
  <si>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</si>
  <si>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</si>
  <si>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</si>
  <si>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</si>
  <si>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</si>
  <si>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</si>
  <si>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</si>
  <si>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</si>
  <si>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</si>
  <si>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</si>
  <si>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</si>
  <si>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</si>
  <si>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</si>
  <si>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</si>
  <si>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</si>
  <si>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</si>
  <si>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</si>
  <si>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</si>
  <si>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</si>
  <si>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</si>
  <si>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</si>
  <si>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</si>
  <si>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</si>
  <si>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</si>
  <si>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</si>
  <si>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</si>
  <si>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</si>
  <si>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</si>
  <si>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</si>
  <si>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</si>
  <si>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</si>
  <si>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</si>
  <si>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</si>
  <si>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</si>
  <si>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</si>
  <si>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</si>
  <si>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</si>
  <si>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</si>
  <si>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</si>
  <si>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</si>
  <si>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</si>
  <si>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</si>
  <si>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</si>
  <si>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</si>
  <si>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</si>
  <si>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</si>
  <si>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</si>
  <si>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</si>
  <si>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</si>
  <si>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</si>
  <si>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</si>
  <si>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</si>
  <si>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</si>
  <si>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</si>
  <si>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</si>
  <si>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</si>
  <si>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</si>
  <si>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</si>
  <si>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</si>
  <si>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</si>
  <si>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</si>
  <si>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</si>
  <si>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</si>
  <si>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</si>
  <si>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</si>
  <si>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</si>
  <si>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</si>
  <si>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</si>
  <si>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</si>
  <si>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</si>
  <si>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</si>
  <si>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</si>
  <si>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</si>
  <si>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</si>
  <si>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</si>
  <si>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</si>
  <si>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</si>
  <si>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</si>
  <si>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</si>
  <si>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</si>
  <si>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</si>
  <si>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</si>
  <si>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</si>
  <si>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</si>
  <si>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</si>
  <si>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</si>
  <si>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</si>
  <si>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</si>
  <si>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</si>
  <si>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</si>
  <si>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</si>
  <si>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</si>
  <si>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</si>
  <si>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</si>
  <si>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</si>
  <si>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</si>
  <si>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</si>
  <si>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</si>
  <si>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</si>
  <si>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</si>
  <si>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</si>
  <si>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</si>
  <si>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</si>
  <si>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</si>
  <si>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</si>
  <si>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</si>
  <si>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</si>
  <si>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</si>
  <si>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</si>
  <si>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</si>
  <si>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</si>
  <si>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</si>
  <si>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</si>
  <si>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</si>
  <si>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</si>
  <si>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</si>
  <si>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</si>
  <si>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</si>
  <si>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</si>
  <si>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</si>
  <si>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</si>
  <si>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</si>
  <si>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</si>
  <si>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</si>
  <si>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</si>
  <si>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</si>
  <si>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</si>
  <si>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</si>
  <si>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</si>
  <si>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</si>
  <si>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</si>
  <si>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</si>
  <si>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</si>
  <si>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</si>
  <si>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</si>
  <si>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</si>
  <si>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</si>
  <si>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</si>
  <si>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</si>
  <si>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</si>
  <si>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</si>
  <si>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</si>
  <si>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</si>
  <si>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</si>
  <si>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</si>
  <si>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</si>
  <si>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</si>
  <si>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</si>
  <si>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</si>
  <si>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</si>
  <si>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</si>
  <si>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</si>
  <si>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</si>
  <si>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</si>
  <si>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</si>
  <si>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</si>
  <si>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</si>
  <si>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</si>
  <si>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</si>
  <si>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</si>
  <si>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</si>
  <si>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</si>
  <si>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</si>
  <si>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</si>
  <si>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</si>
  <si>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</si>
  <si>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</si>
  <si>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</si>
  <si>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</si>
  <si>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</si>
  <si>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</si>
  <si>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</si>
  <si>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</si>
  <si>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</si>
  <si>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</si>
  <si>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</si>
  <si>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</si>
  <si>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</si>
  <si>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</si>
  <si>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</si>
  <si>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</si>
  <si>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</si>
  <si>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</si>
  <si>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</si>
  <si>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</si>
  <si>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</si>
  <si>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</si>
  <si>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</si>
  <si>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</si>
  <si>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</si>
  <si>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</si>
  <si>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</si>
  <si>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</si>
  <si>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</si>
  <si>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</si>
  <si>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</si>
  <si>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</si>
  <si>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</si>
  <si>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</si>
  <si>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</si>
  <si>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</si>
  <si>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</si>
  <si>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</si>
  <si>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</si>
  <si>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</si>
  <si>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</si>
  <si>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</si>
  <si>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</si>
  <si>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</si>
  <si>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</si>
  <si>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</si>
  <si>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</si>
  <si>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</si>
  <si>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</si>
  <si>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</si>
  <si>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</si>
  <si>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</si>
  <si>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</si>
  <si>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</si>
  <si>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</si>
  <si>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</si>
  <si>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</si>
  <si>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</si>
  <si>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</si>
  <si>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</si>
  <si>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</si>
  <si>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</si>
  <si>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</si>
  <si>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</si>
  <si>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</si>
  <si>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</si>
  <si>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</si>
  <si>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</si>
  <si>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</si>
  <si>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</si>
  <si>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</si>
  <si>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</si>
  <si>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</si>
  <si>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</si>
  <si>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</si>
  <si>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</si>
  <si>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</si>
  <si>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</si>
  <si>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</si>
  <si>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</si>
  <si>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</si>
  <si>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</si>
  <si>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</si>
  <si>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</si>
  <si>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</si>
  <si>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</si>
  <si>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</si>
  <si>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</si>
  <si>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</si>
  <si>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</si>
  <si>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</si>
  <si>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</si>
  <si>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</si>
  <si>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</si>
  <si>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</si>
  <si>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</si>
  <si>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</si>
  <si>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</si>
  <si>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</si>
  <si>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</si>
  <si>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</si>
  <si>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</si>
  <si>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</si>
  <si>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</si>
  <si>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</si>
  <si>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</si>
  <si>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</si>
  <si>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</si>
  <si>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</si>
  <si>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</si>
  <si>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</si>
  <si>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</si>
  <si>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</si>
  <si>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</si>
  <si>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</si>
  <si>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</si>
  <si>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</si>
  <si>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</si>
  <si>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</si>
  <si>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</si>
  <si>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</si>
  <si>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</si>
  <si>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</si>
  <si>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</si>
  <si>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</si>
  <si>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</si>
  <si>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</si>
  <si>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</si>
  <si>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</si>
  <si>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</si>
  <si>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</si>
  <si>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</si>
  <si>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</si>
  <si>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</si>
  <si>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</si>
  <si>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</si>
  <si>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</si>
  <si>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</si>
  <si>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</si>
  <si>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</si>
  <si>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</si>
  <si>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</si>
  <si>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</si>
  <si>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</si>
  <si>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</si>
  <si>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</si>
  <si>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</si>
  <si>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</si>
  <si>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</si>
  <si>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</si>
  <si>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</si>
  <si>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</si>
  <si>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</si>
  <si>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</si>
  <si>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</si>
  <si>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</si>
  <si>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</si>
  <si>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</si>
  <si>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</si>
  <si>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</si>
  <si>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</si>
  <si>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</si>
  <si>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</si>
  <si>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</si>
  <si>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</si>
  <si>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</si>
  <si>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</si>
  <si>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</si>
  <si>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</si>
  <si>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</si>
  <si>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</si>
  <si>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</si>
  <si>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</si>
  <si>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</si>
  <si>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</si>
  <si>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</si>
  <si>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</si>
  <si>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</si>
  <si>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</si>
  <si>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</si>
  <si>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</si>
  <si>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</si>
  <si>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</si>
  <si>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</si>
  <si>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</si>
  <si>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</si>
  <si>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</si>
  <si>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</si>
  <si>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</si>
  <si>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</si>
  <si>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</si>
  <si>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</si>
  <si>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</si>
  <si>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</si>
  <si>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</si>
  <si>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</si>
  <si>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</si>
  <si>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</si>
  <si>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</si>
  <si>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</si>
  <si>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</si>
  <si>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</si>
  <si>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</si>
  <si>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</si>
  <si>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</si>
  <si>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</si>
  <si>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</si>
  <si>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</si>
  <si>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</si>
  <si>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</si>
  <si>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</si>
  <si>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</si>
  <si>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</si>
  <si>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</si>
  <si>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</si>
  <si>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</si>
  <si>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</si>
  <si>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</si>
  <si>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</si>
  <si>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</si>
  <si>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</si>
  <si>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</si>
  <si>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</si>
  <si>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</si>
  <si>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</si>
  <si>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</si>
  <si>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</si>
  <si>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</si>
  <si>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</si>
  <si>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</si>
  <si>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</si>
  <si>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</si>
  <si>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</si>
  <si>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</si>
  <si>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</si>
  <si>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</si>
  <si>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</si>
  <si>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</si>
  <si>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</si>
  <si>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</si>
  <si>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</si>
  <si>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</si>
  <si>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</si>
  <si>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</si>
  <si>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</si>
  <si>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</si>
  <si>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</si>
  <si>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</si>
  <si>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</si>
  <si>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</si>
  <si>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</si>
  <si>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</si>
  <si>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</si>
  <si>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</si>
  <si>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</si>
  <si>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</si>
  <si>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</si>
  <si>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</si>
  <si>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</si>
  <si>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</si>
  <si>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</si>
  <si>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</si>
  <si>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</si>
  <si>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</si>
  <si>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</si>
  <si>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</si>
  <si>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</si>
  <si>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</si>
  <si>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</si>
  <si>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</si>
  <si>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</si>
  <si>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</si>
  <si>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</si>
  <si>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</si>
  <si>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</si>
  <si>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</si>
  <si>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</si>
  <si>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</si>
  <si>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</si>
  <si>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</si>
  <si>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</si>
  <si>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</si>
  <si>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</si>
  <si>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</si>
  <si>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</si>
  <si>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</si>
  <si>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</si>
  <si>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</si>
  <si>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</si>
  <si>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</si>
  <si>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</si>
  <si>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</si>
  <si>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</si>
  <si>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</si>
  <si>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</si>
  <si>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</si>
  <si>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</si>
  <si>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</si>
  <si>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</si>
  <si>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</si>
  <si>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</si>
  <si>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</si>
  <si>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</si>
  <si>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</si>
  <si>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</si>
  <si>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</si>
  <si>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</si>
  <si>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</si>
  <si>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</si>
  <si>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</si>
  <si>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</si>
  <si>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</si>
  <si>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</si>
  <si>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</si>
  <si>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</si>
  <si>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</si>
  <si>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</si>
  <si>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</si>
  <si>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</si>
  <si>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</si>
  <si>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</si>
  <si>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</si>
  <si>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</si>
  <si>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</si>
  <si>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</si>
  <si>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</si>
  <si>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</si>
  <si>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</si>
  <si>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</si>
  <si>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</si>
  <si>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</si>
  <si>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</si>
  <si>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</si>
  <si>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</si>
  <si>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</si>
  <si>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</si>
  <si>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</si>
  <si>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</si>
  <si>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</si>
  <si>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</si>
  <si>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</si>
  <si>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</si>
  <si>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</si>
  <si>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</si>
  <si>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</si>
  <si>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</si>
  <si>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</si>
  <si>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</si>
  <si>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</si>
  <si>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</si>
  <si>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</si>
  <si>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</si>
  <si>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</si>
  <si>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</si>
  <si>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</si>
  <si>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</si>
  <si>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</si>
  <si>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</si>
  <si>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</si>
  <si>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</si>
  <si>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</si>
  <si>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</si>
  <si>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</si>
  <si>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</si>
  <si>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</si>
  <si>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</si>
  <si>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</si>
  <si>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</si>
  <si>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</si>
  <si>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</si>
  <si>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</si>
  <si>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</si>
  <si>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</si>
  <si>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</si>
  <si>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</si>
  <si>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</si>
  <si>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</si>
  <si>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</si>
  <si>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</si>
  <si>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</si>
  <si>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</si>
  <si>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</si>
  <si>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</si>
  <si>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</si>
  <si>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</si>
  <si>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</si>
  <si>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</si>
  <si>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</si>
  <si>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</si>
  <si>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</si>
  <si>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</si>
  <si>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</si>
  <si>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</si>
  <si>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</si>
  <si>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</si>
  <si>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</si>
  <si>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</si>
  <si>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</si>
  <si>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</si>
  <si>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</si>
  <si>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</si>
  <si>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</si>
  <si>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</si>
  <si>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</si>
  <si>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</si>
  <si>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</si>
  <si>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</si>
  <si>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</si>
  <si>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</si>
  <si>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</si>
  <si>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</si>
  <si>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</si>
  <si>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</si>
  <si>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</si>
  <si>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</si>
  <si>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</si>
  <si>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</si>
  <si>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</si>
  <si>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</si>
  <si>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</si>
  <si>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</si>
  <si>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</si>
  <si>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</si>
  <si>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</si>
  <si>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</si>
  <si>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</si>
  <si>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</si>
  <si>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</si>
  <si>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</si>
  <si>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</si>
  <si>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</si>
  <si>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</si>
  <si>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</si>
  <si>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</si>
  <si>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</si>
  <si>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</si>
  <si>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</si>
  <si>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</si>
  <si>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</si>
  <si>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</si>
  <si>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</si>
  <si>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</si>
  <si>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</si>
  <si>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</si>
  <si>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</si>
  <si>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</si>
  <si>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</si>
  <si>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</si>
  <si>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</si>
  <si>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</si>
  <si>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</si>
  <si>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</si>
  <si>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</si>
  <si>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</si>
  <si>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</si>
  <si>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</si>
  <si>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</si>
  <si>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</si>
  <si>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</si>
  <si>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</si>
  <si>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</si>
  <si>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</si>
  <si>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</si>
  <si>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</si>
  <si>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</si>
  <si>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</si>
  <si>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</si>
  <si>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</si>
  <si>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</si>
  <si>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</si>
  <si>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</si>
  <si>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</si>
  <si>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</si>
  <si>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</si>
  <si>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</si>
  <si>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</si>
  <si>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</si>
  <si>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</si>
  <si>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</si>
  <si>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</si>
  <si>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</si>
  <si>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</si>
  <si>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</si>
  <si>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</si>
  <si>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</si>
  <si>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</si>
  <si>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</si>
  <si>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</si>
  <si>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</si>
  <si>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</si>
  <si>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</si>
  <si>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</si>
  <si>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</si>
  <si>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</si>
  <si>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</si>
  <si>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</si>
  <si>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</si>
  <si>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</si>
  <si>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</si>
  <si>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</si>
  <si>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</si>
  <si>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</si>
  <si>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</si>
  <si>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</si>
  <si>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</si>
  <si>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</si>
  <si>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</si>
  <si>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</si>
  <si>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</si>
  <si>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</si>
  <si>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</si>
  <si>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</si>
  <si>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</si>
  <si>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</si>
  <si>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</si>
  <si>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</si>
  <si>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</si>
  <si>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</si>
  <si>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</si>
  <si>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</si>
  <si>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</si>
  <si>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</si>
  <si>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</si>
  <si>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</si>
  <si>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</si>
  <si>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</si>
  <si>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</si>
  <si>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</si>
  <si>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</si>
  <si>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</si>
  <si>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</si>
  <si>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</si>
  <si>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</si>
  <si>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</si>
  <si>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</si>
  <si>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</si>
  <si>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</si>
  <si>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</si>
  <si>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</si>
  <si>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</si>
  <si>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</si>
  <si>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</si>
  <si>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</si>
  <si>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</si>
  <si>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</si>
  <si>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</si>
  <si>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</si>
  <si>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</si>
  <si>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</si>
  <si>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</si>
  <si>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</si>
  <si>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</si>
  <si>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</si>
  <si>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</si>
  <si>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</si>
  <si>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</si>
  <si>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</si>
  <si>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</si>
  <si>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</si>
  <si>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</si>
  <si>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</si>
  <si>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</si>
  <si>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</si>
  <si>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</si>
  <si>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</si>
  <si>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</si>
  <si>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</si>
  <si>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</si>
  <si>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</si>
  <si>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</si>
  <si>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</si>
  <si>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</si>
  <si>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</si>
  <si>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</si>
  <si>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</si>
  <si>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</si>
  <si>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</si>
  <si>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</si>
  <si>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</si>
  <si>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</si>
  <si>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</si>
  <si>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</si>
  <si>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</si>
  <si>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</si>
  <si>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</si>
  <si>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</si>
  <si>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</si>
  <si>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</si>
  <si>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</si>
  <si>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</si>
  <si>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</si>
  <si>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</si>
  <si>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</si>
  <si>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</si>
  <si>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</si>
  <si>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</si>
  <si>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</si>
  <si>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</si>
  <si>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</si>
  <si>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</si>
  <si>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</si>
  <si>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</si>
  <si>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</si>
  <si>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</si>
  <si>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</si>
  <si>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</si>
  <si>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</si>
  <si>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</si>
  <si>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</si>
  <si>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</si>
  <si>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</si>
  <si>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</si>
  <si>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</si>
  <si>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</si>
  <si>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</si>
  <si>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</si>
  <si>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</si>
  <si>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</si>
  <si>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</si>
  <si>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</si>
  <si>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</si>
  <si>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</si>
  <si>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</si>
  <si>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</si>
  <si>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</si>
  <si>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</si>
  <si>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</si>
  <si>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</si>
  <si>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</si>
  <si>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</si>
  <si>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</si>
  <si>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</si>
  <si>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</si>
  <si>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</si>
  <si>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</si>
  <si>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</si>
  <si>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</si>
  <si>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</si>
  <si>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</si>
  <si>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</si>
  <si>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</si>
  <si>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</si>
  <si>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</si>
  <si>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</si>
  <si>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</si>
  <si>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</si>
  <si>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</si>
  <si>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</si>
  <si>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</si>
  <si>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</si>
  <si>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</si>
  <si>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</si>
  <si>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</si>
  <si>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</si>
  <si>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</si>
  <si>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</si>
  <si>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</si>
  <si>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</si>
  <si>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</si>
  <si>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</si>
  <si>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</si>
  <si>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</si>
  <si>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</si>
  <si>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</si>
  <si>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</si>
  <si>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</si>
  <si>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</si>
  <si>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</si>
  <si>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</si>
  <si>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</si>
  <si>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</si>
  <si>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</si>
  <si>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</si>
  <si>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</si>
  <si>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</si>
  <si>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</si>
  <si>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</si>
  <si>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</si>
  <si>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</si>
  <si>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</si>
  <si>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</si>
  <si>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</si>
  <si>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</si>
  <si>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</si>
  <si>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</si>
  <si>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</si>
  <si>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</si>
  <si>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</si>
  <si>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</si>
  <si>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</si>
  <si>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</si>
  <si>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</si>
  <si>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</si>
  <si>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</si>
  <si>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</si>
  <si>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</si>
  <si>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</si>
  <si>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</si>
  <si>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</si>
  <si>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</si>
  <si>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</si>
  <si>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</si>
  <si>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</si>
  <si>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</si>
  <si>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</si>
  <si>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</si>
  <si>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</si>
  <si>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</si>
  <si>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</si>
  <si>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</si>
  <si>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</si>
  <si>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</si>
  <si>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</si>
  <si>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</si>
  <si>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</si>
  <si>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</si>
  <si>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</si>
  <si>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</si>
  <si>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</si>
  <si>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</si>
  <si>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</si>
  <si>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</si>
  <si>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</si>
  <si>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</si>
  <si>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</si>
  <si>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</si>
  <si>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</si>
  <si>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</si>
  <si>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</si>
  <si>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</si>
  <si>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</si>
  <si>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</si>
  <si>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</si>
  <si>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</si>
  <si>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</si>
  <si>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</si>
  <si>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</si>
  <si>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</si>
  <si>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</si>
  <si>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</si>
  <si>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</si>
  <si>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</si>
  <si>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</si>
  <si>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</si>
  <si>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</si>
  <si>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</si>
  <si>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</si>
  <si>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</si>
  <si>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</si>
  <si>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</si>
  <si>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</si>
  <si>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</si>
  <si>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</si>
  <si>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</si>
  <si>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</si>
  <si>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</si>
  <si>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</si>
  <si>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</si>
  <si>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</si>
  <si>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</si>
  <si>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</si>
  <si>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</si>
  <si>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</si>
  <si>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</si>
  <si>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</si>
  <si>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</si>
  <si>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</si>
  <si>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</si>
  <si>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</si>
  <si>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</si>
  <si>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</si>
  <si>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</si>
  <si>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</si>
  <si>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</si>
  <si>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</si>
  <si>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</si>
  <si>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</si>
  <si>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</si>
  <si>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</si>
  <si>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</si>
  <si>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</si>
  <si>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</si>
  <si>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</si>
  <si>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</si>
  <si>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</si>
  <si>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</si>
  <si>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</si>
  <si>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</si>
  <si>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</si>
  <si>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</si>
  <si>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</si>
  <si>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</si>
  <si>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</si>
  <si>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</si>
  <si>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</si>
  <si>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</si>
  <si>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</si>
  <si>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</si>
  <si>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</si>
  <si>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</si>
  <si>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</si>
  <si>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</si>
  <si>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</si>
  <si>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</si>
  <si>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</si>
  <si>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</si>
  <si>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</si>
  <si>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</si>
  <si>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</si>
  <si>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</si>
  <si>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</si>
  <si>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</si>
  <si>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</si>
  <si>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</si>
  <si>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</si>
  <si>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</si>
  <si>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</si>
  <si>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</si>
  <si>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</si>
  <si>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</si>
  <si>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</si>
  <si>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</si>
  <si>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</si>
  <si>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</si>
  <si>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</si>
  <si>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</si>
  <si>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</si>
  <si>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</si>
  <si>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</si>
  <si>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</si>
  <si>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</si>
  <si>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</si>
  <si>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</si>
  <si>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</si>
  <si>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</si>
  <si>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</si>
  <si>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</si>
  <si>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</si>
  <si>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</si>
  <si>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</si>
  <si>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</si>
  <si>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</si>
  <si>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</si>
  <si>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</si>
  <si>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</si>
  <si>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</si>
  <si>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</si>
  <si>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</si>
  <si>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</si>
  <si>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</si>
  <si>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</si>
  <si>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</si>
  <si>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</si>
  <si>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</si>
  <si>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</si>
  <si>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</si>
  <si>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</si>
  <si>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</si>
  <si>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</si>
  <si>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</si>
  <si>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</si>
  <si>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</si>
  <si>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</si>
  <si>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</si>
  <si>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</si>
  <si>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</si>
  <si>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</si>
  <si>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</si>
  <si>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</si>
  <si>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</si>
  <si>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</si>
  <si>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</si>
  <si>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</si>
  <si>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</si>
  <si>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</si>
  <si>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</si>
  <si>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</si>
  <si>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</si>
  <si>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</si>
  <si>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</si>
  <si>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</si>
  <si>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</si>
  <si>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</si>
  <si>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</si>
  <si>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</si>
  <si>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</si>
  <si>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</si>
  <si>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</si>
  <si>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</si>
  <si>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</si>
  <si>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</si>
  <si>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</si>
  <si>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</si>
  <si>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</si>
  <si>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</si>
  <si>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</si>
  <si>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</si>
  <si>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</si>
  <si>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</si>
  <si>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</si>
  <si>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</si>
  <si>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</si>
  <si>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</si>
  <si>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</si>
  <si>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</si>
  <si>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</si>
  <si>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</si>
  <si>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</si>
  <si>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</si>
  <si>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</si>
  <si>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</si>
  <si>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</si>
  <si>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</si>
  <si>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</si>
  <si>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</si>
  <si>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</si>
  <si>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</si>
  <si>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</si>
  <si>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</si>
  <si>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</si>
  <si>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</si>
  <si>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</si>
  <si>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</si>
  <si>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</si>
  <si>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</si>
  <si>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</si>
  <si>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</si>
  <si>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</si>
  <si>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</si>
  <si>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</si>
  <si>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</si>
  <si>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</si>
  <si>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</si>
  <si>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</si>
  <si>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</si>
  <si>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</si>
  <si>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</si>
  <si>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</si>
  <si>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</si>
  <si>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</si>
  <si>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</si>
  <si>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</si>
  <si>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</si>
  <si>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</si>
  <si>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</si>
  <si>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</si>
  <si>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</si>
  <si>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</si>
  <si>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</si>
  <si>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</si>
  <si>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</si>
  <si>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</si>
  <si>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</si>
  <si>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</si>
  <si>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</si>
  <si>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</si>
  <si>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</si>
  <si>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</si>
  <si>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</si>
  <si>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</si>
  <si>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</si>
  <si>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</si>
  <si>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</si>
  <si>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</si>
  <si>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</si>
  <si>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</si>
  <si>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</si>
  <si>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</si>
  <si>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</si>
  <si>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</si>
  <si>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</si>
  <si>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</si>
  <si>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</si>
  <si>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</si>
  <si>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</si>
  <si>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</si>
  <si>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</si>
  <si>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</si>
  <si>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</si>
  <si>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</si>
  <si>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</si>
  <si>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</si>
  <si>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</si>
  <si>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</si>
  <si>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</si>
  <si>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</si>
  <si>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</si>
  <si>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</si>
  <si>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</si>
  <si>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</si>
  <si>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</si>
  <si>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</si>
  <si>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</si>
  <si>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</si>
  <si>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</si>
  <si>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</si>
  <si>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</si>
  <si>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</si>
  <si>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</si>
  <si>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</si>
  <si>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</si>
  <si>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</si>
  <si>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</si>
  <si>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</si>
  <si>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</si>
  <si>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</si>
  <si>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</si>
  <si>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</si>
  <si>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</si>
  <si>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</si>
  <si>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</si>
  <si>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</si>
  <si>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</si>
  <si>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</si>
  <si>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</si>
  <si>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</si>
  <si>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</si>
  <si>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</si>
  <si>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</si>
  <si>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</si>
  <si>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</si>
  <si>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</si>
  <si>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</si>
  <si>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</si>
  <si>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</si>
  <si>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</si>
  <si>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</si>
  <si>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</si>
  <si>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</si>
  <si>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</si>
  <si>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</si>
  <si>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</si>
  <si>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</si>
  <si>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</si>
  <si>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</si>
  <si>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</si>
  <si>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</si>
  <si>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</si>
  <si>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</si>
  <si>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</si>
  <si>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</si>
  <si>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</si>
  <si>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</si>
  <si>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</si>
  <si>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</si>
  <si>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</si>
  <si>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</si>
  <si>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</si>
  <si>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</si>
  <si>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</si>
  <si>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</si>
  <si>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</si>
  <si>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</si>
  <si>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</si>
  <si>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</si>
  <si>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</si>
  <si>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</si>
  <si>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</si>
  <si>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</si>
  <si>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</si>
  <si>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</si>
  <si>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</si>
  <si>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</si>
  <si>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</si>
  <si>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</si>
  <si>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</si>
  <si>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</si>
  <si>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</si>
  <si>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</si>
  <si>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</si>
  <si>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</si>
  <si>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</si>
  <si>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</si>
  <si>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</si>
  <si>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</si>
  <si>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</si>
  <si>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</si>
  <si>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</si>
  <si>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</si>
  <si>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</si>
  <si>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</si>
  <si>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</si>
  <si>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</si>
  <si>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</si>
  <si>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</si>
  <si>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</si>
  <si>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</si>
  <si>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</si>
  <si>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</si>
  <si>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</si>
  <si>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</si>
  <si>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</si>
  <si>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</si>
  <si>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</si>
  <si>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</si>
  <si>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</si>
  <si>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</si>
  <si>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</si>
  <si>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</si>
  <si>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</si>
  <si>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</si>
  <si>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</si>
  <si>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</si>
  <si>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</si>
  <si>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</si>
  <si>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</si>
  <si>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</si>
  <si>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</si>
  <si>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</si>
  <si>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</si>
  <si>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</si>
  <si>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</si>
  <si>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</si>
  <si>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</si>
  <si>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</si>
  <si>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</si>
  <si>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</si>
  <si>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</si>
  <si>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</si>
  <si>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</si>
  <si>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</si>
  <si>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</si>
  <si>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</si>
  <si>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</si>
  <si>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</si>
  <si>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</si>
  <si>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</si>
  <si>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</si>
  <si>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</si>
  <si>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</si>
  <si>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</si>
  <si>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</si>
  <si>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</si>
  <si>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</si>
  <si>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</si>
  <si>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</si>
  <si>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</si>
  <si>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</si>
  <si>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</si>
  <si>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</si>
  <si>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</si>
  <si>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</si>
  <si>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</si>
  <si>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</si>
  <si>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</si>
  <si>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</si>
  <si>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</si>
  <si>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</si>
  <si>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</si>
  <si>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</si>
  <si>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</si>
  <si>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</si>
  <si>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</si>
  <si>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</si>
  <si>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</si>
  <si>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</si>
  <si>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</si>
  <si>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</si>
  <si>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</si>
  <si>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</si>
  <si>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</si>
  <si>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</si>
  <si>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</si>
  <si>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</si>
  <si>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</si>
  <si>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</si>
  <si>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</si>
  <si>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</si>
  <si>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</si>
  <si>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</si>
  <si>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</si>
  <si>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</si>
  <si>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</si>
  <si>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</si>
  <si>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</si>
  <si>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</si>
  <si>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</si>
  <si>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</si>
  <si>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</si>
  <si>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</si>
  <si>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</si>
  <si>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</si>
  <si>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</si>
  <si>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</si>
  <si>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</si>
  <si>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</si>
  <si>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</si>
  <si>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</si>
  <si>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</si>
  <si>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</si>
  <si>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</si>
  <si>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</si>
  <si>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</si>
  <si>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</si>
  <si>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</si>
  <si>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</si>
  <si>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</si>
  <si>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</si>
  <si>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</si>
  <si>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</si>
  <si>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</si>
  <si>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</si>
  <si>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</si>
  <si>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</si>
  <si>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</si>
  <si>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</si>
  <si>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</si>
  <si>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</si>
  <si>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</si>
  <si>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</si>
  <si>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</si>
  <si>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</si>
  <si>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</si>
  <si>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</si>
  <si>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</si>
  <si>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</si>
  <si>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</si>
  <si>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</si>
  <si>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</si>
  <si>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</si>
  <si>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</si>
  <si>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</si>
  <si>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</si>
  <si>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</si>
  <si>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</si>
  <si>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</si>
  <si>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</si>
  <si>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</si>
  <si>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</si>
  <si>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</si>
  <si>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</si>
  <si>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</si>
  <si>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</si>
  <si>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</si>
  <si>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</si>
  <si>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</si>
  <si>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</si>
  <si>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</si>
  <si>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</si>
  <si>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</si>
  <si>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</si>
  <si>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</si>
  <si>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</si>
  <si>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</si>
  <si>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</si>
  <si>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</si>
  <si>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</si>
  <si>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</si>
  <si>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</si>
  <si>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</si>
  <si>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</si>
  <si>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</si>
  <si>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</si>
  <si>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</si>
  <si>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</si>
  <si>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</si>
  <si>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</si>
  <si>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</si>
  <si>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</si>
  <si>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</si>
  <si>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</si>
  <si>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</si>
  <si>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</si>
  <si>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</si>
  <si>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</si>
  <si>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</si>
  <si>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</si>
  <si>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</si>
  <si>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</si>
  <si>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</si>
  <si>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</si>
  <si>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</si>
  <si>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</si>
  <si>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</si>
  <si>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</si>
  <si>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</si>
  <si>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</si>
  <si>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</si>
  <si>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</si>
  <si>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</si>
  <si>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</si>
  <si>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</si>
  <si>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</si>
  <si>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</si>
  <si>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</si>
  <si>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</si>
  <si>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</si>
  <si>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</si>
  <si>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</si>
  <si>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</si>
  <si>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</si>
  <si>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</si>
  <si>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</si>
  <si>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</si>
  <si>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</si>
  <si>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</si>
  <si>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</si>
  <si>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</si>
  <si>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</si>
  <si>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</si>
  <si>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</si>
  <si>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</si>
  <si>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</si>
  <si>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</si>
  <si>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</si>
  <si>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</si>
  <si>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</si>
  <si>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</si>
  <si>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</si>
  <si>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</si>
  <si>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</si>
  <si>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</si>
  <si>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</si>
  <si>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</si>
  <si>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</si>
  <si>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</si>
  <si>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</si>
  <si>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</si>
  <si>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</si>
  <si>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</si>
  <si>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</si>
  <si>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</si>
  <si>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</si>
  <si>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</si>
  <si>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</si>
  <si>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</si>
  <si>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</si>
  <si>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</si>
  <si>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</si>
  <si>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</si>
  <si>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</si>
  <si>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</si>
  <si>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</si>
  <si>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</si>
  <si>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</si>
  <si>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</si>
  <si>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</si>
  <si>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</si>
  <si>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</si>
  <si>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</si>
  <si>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</si>
  <si>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</si>
  <si>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</si>
  <si>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</si>
  <si>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</si>
  <si>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</si>
  <si>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</si>
  <si>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</si>
  <si>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</si>
  <si>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</si>
  <si>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</si>
  <si>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</si>
  <si>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</si>
  <si>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</si>
  <si>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</si>
  <si>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</si>
  <si>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</si>
  <si>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</si>
  <si>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</si>
  <si>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</si>
  <si>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</si>
  <si>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</si>
  <si>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</si>
  <si>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</si>
  <si>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</si>
  <si>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</si>
  <si>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</si>
  <si>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</si>
  <si>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</si>
  <si>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</si>
  <si>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</si>
  <si>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</si>
  <si>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</si>
  <si>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</si>
  <si>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</si>
  <si>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</si>
  <si>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</si>
  <si>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</si>
  <si>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</si>
  <si>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</si>
  <si>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</si>
  <si>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</si>
  <si>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</si>
  <si>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</si>
  <si>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</si>
  <si>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</si>
  <si>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</si>
  <si>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</si>
  <si>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</si>
  <si>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</si>
  <si>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</si>
  <si>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</si>
  <si>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</si>
  <si>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</si>
  <si>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</si>
  <si>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</si>
  <si>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</si>
  <si>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</si>
  <si>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</si>
  <si>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</si>
  <si>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</si>
  <si>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</si>
  <si>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</si>
  <si>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</si>
  <si>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</si>
  <si>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</si>
  <si>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</si>
  <si>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</si>
  <si>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</si>
  <si>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</si>
  <si>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</si>
  <si>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</si>
  <si>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</si>
  <si>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</si>
  <si>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</si>
  <si>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</si>
  <si>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</si>
  <si>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</si>
  <si>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</si>
  <si>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</si>
  <si>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</si>
  <si>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</si>
  <si>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</si>
  <si>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</si>
  <si>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</si>
  <si>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</si>
  <si>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</si>
  <si>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</si>
  <si>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</si>
  <si>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</si>
  <si>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</si>
  <si>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</si>
  <si>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</si>
  <si>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</si>
  <si>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</si>
  <si>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</si>
  <si>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</si>
  <si>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</si>
  <si>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</si>
  <si>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</si>
  <si>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</si>
  <si>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</si>
  <si>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</si>
  <si>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</si>
  <si>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</si>
  <si>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</si>
  <si>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</si>
  <si>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</si>
  <si>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</si>
  <si>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</si>
  <si>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</si>
  <si>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</si>
  <si>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</si>
  <si>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</si>
  <si>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</si>
  <si>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</si>
  <si>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</si>
  <si>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</si>
  <si>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</si>
  <si>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</si>
  <si>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</si>
  <si>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</si>
  <si>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</si>
  <si>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</si>
  <si>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</si>
  <si>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</si>
  <si>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</si>
  <si>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</si>
  <si>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</si>
  <si>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</si>
  <si>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</si>
  <si>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</si>
  <si>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</si>
  <si>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</si>
  <si>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</si>
  <si>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</si>
  <si>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</si>
  <si>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</si>
  <si>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</si>
  <si>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</si>
  <si>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</si>
  <si>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</si>
  <si>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</si>
  <si>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</si>
  <si>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</si>
  <si>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</si>
  <si>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</si>
  <si>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</si>
  <si>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</si>
  <si>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</si>
  <si>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</si>
  <si>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</si>
  <si>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</si>
  <si>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</si>
  <si>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</si>
  <si>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</si>
  <si>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</si>
  <si>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</si>
  <si>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</si>
  <si>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</si>
  <si>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</si>
  <si>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</si>
  <si>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</si>
  <si>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</si>
  <si>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</si>
  <si>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</si>
  <si>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</si>
  <si>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</si>
  <si>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</si>
  <si>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</si>
  <si>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</si>
  <si>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</si>
  <si>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</si>
  <si>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</si>
  <si>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</si>
  <si>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</si>
  <si>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</si>
  <si>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</si>
  <si>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</si>
  <si>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</si>
  <si>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</si>
  <si>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</si>
  <si>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</si>
  <si>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</si>
  <si>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</si>
  <si>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</si>
  <si>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</si>
  <si>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</si>
  <si>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</si>
  <si>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</si>
  <si>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</si>
  <si>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</si>
  <si>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</si>
  <si>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</si>
  <si>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</si>
  <si>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</si>
  <si>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</si>
  <si>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</si>
  <si>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</si>
  <si>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</si>
  <si>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</si>
  <si>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</si>
  <si>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</si>
  <si>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</si>
  <si>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</si>
  <si>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</si>
  <si>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</si>
  <si>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</si>
  <si>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</si>
  <si>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</si>
  <si>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</si>
  <si>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</si>
  <si>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</si>
  <si>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</si>
  <si>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</si>
  <si>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</si>
  <si>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</si>
  <si>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</si>
  <si>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</si>
  <si>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</si>
  <si>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</si>
  <si>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</si>
  <si>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</si>
  <si>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</si>
  <si>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</si>
  <si>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</si>
  <si>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</si>
  <si>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</si>
  <si>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</si>
  <si>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</si>
  <si>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</si>
  <si>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</si>
  <si>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</si>
  <si>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</si>
  <si>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</si>
  <si>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</si>
  <si>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</si>
  <si>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</si>
  <si>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</si>
  <si>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</si>
  <si>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</si>
  <si>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</si>
  <si>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</si>
  <si>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</si>
  <si>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</si>
  <si>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</si>
  <si>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</si>
  <si>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</si>
  <si>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</si>
  <si>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</si>
  <si>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</si>
  <si>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</si>
  <si>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</si>
  <si>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</si>
  <si>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</si>
  <si>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</si>
  <si>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</si>
  <si>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</si>
  <si>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</si>
  <si>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</si>
  <si>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</si>
  <si>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</si>
  <si>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</si>
  <si>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</si>
  <si>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</si>
  <si>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</si>
  <si>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</si>
  <si>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</si>
  <si>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</si>
  <si>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</si>
  <si>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</si>
  <si>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</si>
  <si>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</si>
  <si>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</si>
  <si>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</si>
  <si>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</si>
  <si>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</si>
  <si>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</si>
  <si>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</si>
  <si>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</si>
  <si>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</si>
  <si>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</si>
  <si>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</si>
  <si>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</si>
  <si>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</si>
  <si>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</si>
  <si>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</si>
  <si>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</si>
  <si>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</si>
  <si>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</si>
  <si>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</si>
  <si>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</si>
  <si>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</si>
  <si>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</si>
  <si>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</si>
  <si>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</si>
  <si>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</si>
  <si>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</si>
  <si>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</si>
  <si>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</si>
  <si>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</si>
  <si>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</si>
  <si>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</si>
  <si>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</si>
  <si>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</si>
  <si>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</si>
  <si>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</si>
  <si>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</si>
  <si>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</si>
  <si>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</si>
  <si>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</si>
  <si>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</si>
  <si>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</si>
  <si>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</si>
  <si>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</si>
  <si>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</si>
  <si>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</si>
  <si>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</si>
  <si>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</si>
  <si>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</si>
  <si>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</si>
  <si>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</si>
  <si>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</si>
  <si>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</si>
  <si>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</si>
  <si>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</si>
  <si>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</si>
  <si>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</si>
  <si>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</si>
  <si>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</si>
  <si>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</si>
  <si>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</si>
  <si>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</si>
  <si>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</si>
  <si>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</si>
  <si>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</si>
  <si>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</si>
  <si>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</si>
  <si>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</si>
  <si>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</si>
  <si>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</si>
  <si>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</si>
  <si>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</si>
  <si>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</si>
  <si>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</si>
  <si>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</si>
  <si>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</si>
  <si>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</si>
  <si>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</si>
  <si>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</si>
  <si>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</si>
  <si>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</si>
  <si>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</si>
  <si>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</si>
  <si>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</si>
  <si>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</si>
  <si>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</si>
  <si>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</si>
  <si>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</si>
  <si>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</si>
  <si>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</si>
  <si>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</si>
  <si>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</si>
  <si>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</si>
  <si>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</si>
  <si>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</si>
  <si>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</si>
  <si>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</si>
  <si>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</si>
  <si>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</si>
  <si>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</si>
  <si>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</si>
  <si>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</si>
  <si>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</si>
  <si>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</si>
  <si>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</si>
  <si>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</si>
  <si>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</si>
  <si>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</si>
  <si>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</si>
  <si>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</si>
  <si>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</si>
  <si>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</si>
  <si>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</si>
  <si>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</si>
  <si>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</si>
  <si>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</si>
  <si>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</si>
  <si>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</si>
  <si>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</si>
  <si>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</si>
  <si>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</si>
  <si>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</si>
  <si>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</si>
  <si>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</si>
  <si>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</si>
  <si>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</si>
  <si>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</si>
  <si>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</si>
  <si>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</si>
  <si>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</si>
  <si>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</si>
  <si>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</si>
  <si>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</si>
  <si>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</si>
  <si>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</si>
  <si>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</si>
  <si>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</si>
  <si>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</si>
  <si>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</si>
  <si>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</si>
  <si>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</si>
  <si>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</si>
  <si>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</si>
  <si>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</si>
  <si>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</si>
  <si>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</si>
  <si>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</si>
  <si>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</si>
  <si>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</si>
  <si>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</si>
  <si>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</si>
  <si>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</si>
  <si>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</si>
  <si>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</si>
  <si>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</si>
  <si>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</si>
  <si>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</si>
  <si>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</si>
  <si>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</si>
  <si>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</si>
  <si>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</si>
  <si>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</si>
  <si>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</si>
  <si>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</si>
  <si>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</si>
  <si>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</si>
  <si>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</si>
  <si>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</si>
  <si>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</si>
  <si>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</si>
  <si>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</si>
  <si>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</si>
  <si>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</si>
  <si>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</si>
  <si>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</si>
  <si>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</si>
  <si>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</si>
  <si>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</si>
  <si>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</si>
  <si>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</si>
  <si>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</si>
  <si>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</si>
  <si>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</si>
  <si>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</si>
  <si>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</si>
  <si>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</si>
  <si>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</si>
  <si>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</si>
  <si>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</si>
  <si>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</si>
  <si>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</si>
  <si>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</si>
  <si>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</si>
  <si>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</si>
  <si>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</si>
  <si>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</si>
  <si>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</si>
  <si>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</si>
  <si>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</si>
  <si>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</si>
  <si>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</si>
  <si>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</si>
  <si>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</si>
  <si>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</si>
  <si>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</si>
  <si>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</si>
  <si>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</si>
  <si>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</si>
  <si>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</si>
  <si>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</si>
  <si>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</si>
  <si>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</si>
  <si>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</si>
  <si>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</si>
  <si>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</si>
  <si>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</si>
  <si>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</si>
  <si>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</si>
  <si>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</si>
  <si>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</si>
  <si>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</si>
  <si>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</si>
  <si>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</si>
  <si>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</si>
  <si>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</si>
  <si>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</si>
  <si>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</si>
  <si>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</si>
  <si>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</si>
  <si>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</si>
  <si>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</si>
  <si>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</si>
  <si>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</si>
  <si>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</si>
  <si>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</si>
  <si>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</si>
  <si>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</si>
  <si>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</si>
  <si>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</si>
  <si>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</si>
  <si>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</si>
  <si>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</si>
  <si>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</si>
  <si>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</si>
  <si>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</si>
  <si>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</si>
  <si>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</si>
  <si>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</si>
  <si>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</si>
  <si>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</si>
  <si>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</si>
  <si>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</si>
  <si>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</si>
  <si>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</si>
  <si>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</si>
  <si>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</si>
  <si>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</si>
  <si>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</si>
  <si>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</si>
  <si>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</si>
  <si>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</si>
  <si>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</si>
  <si>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</si>
  <si>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</si>
  <si>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</si>
  <si>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</si>
  <si>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</si>
  <si>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</si>
  <si>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</si>
  <si>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</si>
  <si>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</si>
  <si>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</si>
  <si>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</si>
  <si>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</si>
  <si>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</si>
  <si>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</si>
  <si>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</si>
  <si>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</si>
  <si>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</si>
  <si>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</si>
  <si>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</si>
  <si>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</si>
  <si>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</si>
  <si>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</si>
  <si>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</si>
  <si>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</si>
  <si>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</si>
  <si>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</si>
  <si>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</si>
  <si>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</si>
  <si>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</si>
  <si>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</si>
  <si>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</si>
  <si>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</si>
  <si>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</si>
  <si>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</si>
  <si>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</si>
  <si>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</si>
  <si>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</si>
  <si>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</si>
  <si>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</si>
  <si>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</si>
  <si>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</si>
  <si>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</si>
  <si>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</si>
  <si>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</si>
  <si>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</si>
  <si>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</si>
  <si>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</si>
  <si>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</si>
  <si>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</si>
  <si>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</si>
  <si>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</si>
  <si>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</si>
  <si>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</si>
  <si>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</si>
  <si>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</si>
  <si>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</si>
  <si>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</si>
  <si>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</si>
  <si>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</si>
  <si>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</si>
  <si>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</si>
  <si>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</si>
  <si>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</si>
  <si>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</si>
  <si>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</si>
  <si>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</si>
  <si>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</si>
  <si>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</si>
  <si>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</si>
  <si>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</si>
  <si>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</si>
  <si>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</si>
  <si>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</si>
  <si>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</si>
  <si>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</si>
  <si>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</si>
  <si>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</si>
  <si>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</si>
  <si>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</si>
  <si>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</si>
  <si>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</si>
  <si>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</si>
  <si>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</si>
  <si>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</si>
  <si>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</si>
  <si>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</si>
  <si>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</si>
  <si>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</si>
  <si>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</si>
  <si>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</si>
  <si>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</si>
  <si>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</si>
  <si>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</si>
  <si>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</si>
  <si>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</si>
  <si>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</si>
  <si>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</si>
  <si>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</si>
  <si>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</si>
  <si>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</si>
  <si>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</si>
  <si>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</si>
  <si>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</si>
  <si>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</si>
  <si>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</si>
  <si>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</si>
  <si>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</si>
  <si>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</si>
  <si>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</si>
  <si>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</si>
  <si>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</si>
  <si>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</si>
  <si>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</si>
  <si>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</si>
  <si>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</si>
  <si>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</si>
  <si>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</si>
  <si>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</si>
  <si>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</si>
  <si>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</si>
  <si>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</si>
  <si>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</si>
  <si>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</si>
  <si>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</si>
  <si>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</si>
  <si>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</si>
  <si>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</si>
  <si>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</si>
  <si>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</si>
  <si>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</si>
  <si>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</si>
  <si>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</si>
  <si>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</si>
  <si>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</si>
  <si>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</si>
  <si>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</si>
  <si>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</si>
  <si>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</si>
  <si>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</si>
  <si>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</si>
  <si>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</si>
  <si>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</si>
  <si>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</si>
  <si>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</si>
  <si>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</si>
  <si>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</si>
  <si>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</si>
  <si>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</si>
  <si>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</si>
  <si>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</si>
  <si>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</si>
  <si>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</si>
  <si>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</si>
  <si>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</si>
  <si>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</si>
  <si>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</si>
  <si>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</si>
  <si>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</si>
  <si>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</si>
  <si>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</si>
  <si>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</si>
  <si>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</si>
  <si>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</si>
  <si>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</si>
  <si>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</si>
  <si>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</si>
  <si>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</si>
  <si>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</si>
  <si>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</si>
  <si>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</si>
  <si>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</si>
  <si>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</si>
  <si>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</si>
  <si>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</si>
  <si>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</si>
  <si>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</si>
  <si>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</si>
  <si>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</si>
  <si>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</si>
  <si>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</si>
  <si>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</si>
  <si>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</si>
  <si>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</si>
  <si>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</si>
  <si>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</si>
  <si>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</si>
  <si>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</si>
  <si>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</si>
  <si>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</si>
  <si>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</si>
  <si>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</si>
  <si>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</si>
  <si>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</si>
  <si>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</si>
  <si>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</si>
  <si>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</si>
  <si>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</si>
  <si>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</si>
  <si>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</si>
  <si>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</si>
  <si>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</si>
  <si>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</si>
  <si>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</si>
  <si>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</si>
  <si>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</si>
  <si>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</si>
  <si>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</si>
  <si>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</si>
  <si>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</si>
  <si>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</si>
  <si>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</si>
  <si>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</si>
  <si>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</si>
  <si>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</si>
  <si>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</si>
  <si>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</si>
  <si>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</si>
  <si>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</si>
  <si>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</si>
  <si>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</si>
  <si>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</si>
  <si>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</si>
  <si>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</si>
  <si>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</si>
  <si>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</si>
  <si>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</si>
  <si>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</si>
  <si>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</si>
  <si>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</si>
  <si>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</si>
  <si>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</si>
  <si>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</si>
  <si>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</si>
  <si>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</si>
  <si>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</si>
  <si>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</si>
  <si>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</si>
  <si>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</si>
  <si>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</si>
  <si>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</si>
  <si>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</si>
  <si>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</si>
  <si>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</si>
  <si>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</si>
  <si>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</si>
  <si>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</si>
  <si>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</si>
  <si>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</si>
  <si>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</si>
  <si>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</si>
  <si>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</si>
  <si>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</si>
  <si>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</si>
  <si>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</si>
  <si>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</si>
  <si>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</si>
  <si>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</si>
  <si>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</si>
  <si>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</si>
  <si>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</si>
  <si>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</si>
  <si>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</si>
  <si>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</si>
  <si>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</si>
  <si>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</si>
  <si>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</si>
  <si>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</si>
  <si>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</si>
  <si>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</si>
  <si>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</si>
  <si>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</si>
  <si>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</si>
  <si>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</si>
  <si>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</si>
  <si>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</si>
  <si>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</si>
  <si>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</si>
  <si>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</si>
  <si>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</si>
  <si>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</si>
  <si>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</si>
  <si>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</si>
  <si>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</si>
  <si>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</si>
  <si>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</si>
  <si>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</si>
  <si>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</si>
  <si>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</si>
  <si>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</si>
  <si>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</si>
  <si>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</si>
  <si>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</si>
  <si>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</si>
  <si>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</si>
  <si>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</si>
  <si>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</si>
  <si>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</si>
  <si>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</si>
  <si>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</si>
  <si>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</si>
  <si>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</si>
  <si>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</si>
  <si>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</si>
  <si>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</si>
  <si>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</si>
  <si>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</si>
  <si>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</si>
  <si>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</si>
  <si>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</si>
  <si>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</si>
  <si>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</si>
  <si>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</si>
  <si>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</si>
  <si>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</si>
  <si>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</si>
  <si>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</si>
  <si>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</si>
  <si>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</si>
  <si>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</si>
  <si>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</si>
  <si>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</si>
  <si>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</si>
  <si>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</si>
  <si>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</si>
  <si>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</si>
  <si>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</si>
  <si>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</si>
  <si>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</si>
  <si>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</si>
  <si>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</si>
  <si>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</si>
  <si>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</si>
  <si>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</si>
  <si>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</si>
  <si>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</si>
  <si>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</si>
  <si>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</si>
  <si>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</si>
  <si>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</si>
  <si>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</si>
  <si>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</si>
  <si>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</si>
  <si>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</si>
  <si>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</si>
  <si>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</si>
  <si>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</si>
  <si>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</si>
  <si>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</si>
  <si>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</si>
  <si>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</si>
  <si>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</si>
  <si>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</si>
  <si>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</si>
  <si>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</si>
  <si>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</si>
  <si>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</si>
  <si>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</si>
  <si>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</si>
  <si>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</si>
  <si>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</si>
  <si>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</si>
  <si>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</si>
  <si>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</si>
  <si>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</si>
  <si>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</si>
  <si>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</si>
  <si>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</si>
  <si>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</si>
  <si>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</si>
  <si>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</si>
  <si>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</si>
  <si>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</si>
  <si>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</si>
  <si>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</si>
  <si>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</si>
  <si>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</si>
  <si>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</si>
  <si>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</si>
  <si>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</si>
  <si>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</si>
  <si>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</si>
  <si>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</si>
  <si>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</si>
  <si>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</si>
  <si>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</si>
  <si>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</si>
  <si>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</si>
  <si>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</si>
  <si>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</si>
  <si>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</si>
  <si>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</si>
  <si>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</si>
  <si>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</si>
  <si>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</si>
  <si>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</si>
  <si>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</si>
  <si>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</si>
  <si>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</si>
  <si>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</si>
  <si>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</si>
  <si>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</si>
  <si>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</si>
  <si>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</si>
  <si>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</si>
  <si>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</si>
  <si>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</si>
  <si>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</si>
  <si>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</si>
  <si>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</si>
  <si>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</si>
  <si>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</si>
  <si>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</si>
  <si>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</si>
  <si>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</si>
  <si>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</si>
  <si>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</si>
  <si>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</si>
  <si>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</si>
  <si>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</si>
  <si>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</si>
  <si>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</si>
  <si>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</si>
  <si>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</si>
  <si>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</si>
  <si>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</si>
  <si>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</si>
  <si>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</si>
  <si>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</si>
  <si>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</si>
  <si>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</si>
  <si>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</si>
  <si>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</si>
  <si>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</si>
  <si>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</si>
  <si>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</si>
  <si>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</si>
  <si>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</si>
  <si>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</si>
  <si>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</si>
  <si>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</si>
  <si>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</si>
  <si>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</si>
  <si>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</si>
  <si>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</si>
  <si>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</si>
  <si>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</si>
  <si>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</si>
  <si>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</si>
  <si>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</si>
  <si>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</si>
  <si>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</si>
  <si>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</si>
  <si>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</si>
  <si>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</si>
  <si>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</si>
  <si>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</si>
  <si>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</si>
  <si>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</si>
  <si>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</si>
  <si>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</si>
  <si>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</si>
  <si>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</si>
  <si>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</si>
  <si>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</si>
  <si>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</si>
  <si>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</si>
  <si>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</si>
  <si>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</si>
  <si>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</si>
  <si>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</si>
  <si>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</si>
  <si>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</si>
  <si>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</si>
  <si>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</si>
  <si>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</si>
  <si>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</si>
  <si>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</si>
  <si>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</si>
  <si>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</si>
  <si>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</si>
  <si>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</si>
  <si>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</si>
  <si>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</si>
  <si>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</si>
  <si>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</si>
  <si>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</si>
  <si>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</si>
  <si>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</si>
  <si>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</si>
  <si>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</si>
  <si>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</si>
  <si>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</si>
  <si>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</si>
  <si>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</si>
  <si>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</si>
  <si>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</si>
  <si>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</si>
  <si>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</si>
  <si>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</si>
  <si>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</si>
  <si>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</si>
  <si>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</si>
  <si>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</si>
  <si>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</si>
  <si>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</si>
  <si>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</si>
  <si>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</si>
  <si>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</si>
  <si>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</si>
  <si>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</si>
  <si>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</si>
  <si>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</si>
  <si>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</si>
  <si>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</si>
  <si>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</si>
  <si>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</si>
  <si>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</si>
  <si>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</si>
  <si>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</si>
  <si>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</si>
  <si>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</si>
  <si>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</si>
  <si>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</si>
  <si>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</si>
  <si>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</si>
  <si>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</si>
  <si>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</si>
  <si>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</si>
  <si>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</si>
  <si>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</si>
  <si>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</si>
  <si>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</si>
  <si>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</si>
  <si>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</si>
  <si>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</si>
  <si>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</si>
  <si>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</si>
  <si>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</si>
  <si>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</si>
  <si>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</si>
  <si>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</si>
  <si>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</si>
  <si>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</si>
  <si>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</si>
  <si>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</si>
  <si>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</si>
  <si>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</si>
  <si>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</si>
  <si>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</si>
  <si>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</si>
  <si>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</si>
  <si>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</si>
  <si>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</si>
  <si>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</si>
  <si>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</si>
  <si>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</si>
  <si>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</si>
  <si>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</si>
  <si>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</si>
  <si>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</si>
  <si>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</si>
  <si>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</si>
  <si>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</si>
  <si>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</si>
  <si>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</si>
  <si>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</si>
  <si>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</si>
  <si>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</si>
  <si>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</si>
  <si>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</si>
  <si>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</si>
  <si>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</si>
  <si>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</si>
  <si>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</si>
  <si>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</si>
  <si>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</si>
  <si>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</si>
  <si>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</si>
  <si>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</si>
  <si>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</si>
  <si>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</si>
  <si>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</si>
  <si>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</si>
  <si>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</si>
  <si>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</si>
  <si>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</si>
  <si>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</si>
  <si>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</si>
  <si>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</si>
  <si>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</si>
  <si>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</si>
  <si>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</si>
  <si>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</si>
  <si>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</si>
  <si>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</si>
  <si>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</si>
  <si>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</si>
  <si>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</si>
  <si>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</si>
  <si>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</si>
  <si>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</si>
  <si>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</si>
  <si>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</si>
  <si>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</si>
  <si>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</si>
  <si>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</si>
  <si>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</si>
  <si>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</si>
  <si>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</si>
  <si>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</si>
  <si>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</si>
  <si>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</si>
  <si>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</si>
  <si>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</si>
  <si>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</si>
  <si>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</si>
  <si>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</si>
  <si>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</si>
  <si>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</si>
  <si>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</si>
  <si>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</si>
  <si>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</si>
  <si>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</si>
  <si>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</si>
  <si>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</si>
  <si>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</si>
  <si>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</si>
  <si>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</si>
  <si>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</si>
  <si>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</si>
  <si>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</si>
  <si>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</si>
  <si>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</si>
  <si>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</si>
  <si>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</si>
  <si>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</si>
  <si>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</si>
  <si>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</si>
  <si>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</si>
  <si>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</si>
  <si>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</si>
  <si>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</si>
  <si>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</si>
  <si>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</si>
  <si>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</si>
  <si>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</si>
  <si>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</si>
  <si>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</si>
  <si>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</si>
  <si>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</si>
  <si>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</si>
  <si>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</si>
  <si>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</si>
  <si>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</si>
  <si>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</si>
  <si>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</si>
  <si>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</si>
  <si>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</si>
  <si>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</si>
  <si>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</si>
  <si>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</si>
  <si>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</si>
  <si>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</si>
  <si>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</si>
  <si>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</si>
  <si>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</si>
  <si>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</si>
  <si>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</si>
  <si>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</si>
  <si>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</si>
  <si>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</si>
  <si>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</si>
  <si>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</si>
  <si>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</si>
  <si>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</si>
  <si>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</si>
  <si>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</si>
  <si>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</si>
  <si>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</si>
  <si>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</si>
  <si>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</si>
  <si>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</si>
  <si>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</si>
  <si>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</si>
  <si>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</si>
  <si>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</si>
  <si>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</si>
  <si>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</si>
  <si>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</si>
  <si>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</si>
  <si>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</si>
  <si>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</si>
  <si>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</si>
  <si>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</si>
  <si>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</si>
  <si>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</si>
  <si>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</si>
  <si>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</si>
  <si>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</si>
  <si>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</si>
  <si>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</si>
  <si>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</si>
  <si>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</si>
  <si>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</si>
  <si>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</si>
  <si>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</si>
  <si>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</si>
  <si>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</si>
  <si>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</si>
  <si>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</si>
  <si>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</si>
  <si>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</si>
  <si>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</si>
  <si>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</si>
  <si>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</si>
  <si>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</si>
  <si>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</si>
  <si>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</si>
  <si>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</si>
  <si>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</si>
  <si>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</si>
  <si>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</si>
  <si>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</si>
  <si>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</si>
  <si>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</si>
  <si>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</si>
  <si>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</si>
  <si>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</si>
  <si>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</si>
  <si>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</si>
  <si>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</si>
  <si>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</si>
  <si>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</si>
  <si>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</si>
  <si>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</si>
  <si>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</si>
  <si>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</si>
  <si>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</si>
  <si>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</si>
  <si>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</si>
  <si>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</si>
  <si>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</si>
  <si>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</si>
  <si>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</si>
  <si>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</si>
  <si>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</si>
  <si>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</si>
  <si>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</si>
  <si>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</si>
  <si>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</si>
  <si>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</si>
  <si>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</si>
  <si>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</si>
  <si>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</si>
  <si>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</si>
  <si>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</si>
  <si>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</si>
  <si>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</si>
  <si>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</si>
  <si>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</si>
  <si>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</si>
  <si>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</si>
  <si>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</si>
  <si>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</si>
  <si>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</si>
  <si>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</si>
  <si>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</si>
  <si>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</si>
  <si>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</si>
  <si>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</si>
  <si>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</si>
  <si>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</si>
  <si>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</si>
  <si>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</si>
  <si>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</si>
  <si>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</si>
  <si>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</si>
  <si>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</si>
  <si>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</si>
  <si>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</si>
  <si>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</si>
  <si>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</si>
  <si>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</si>
  <si>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</si>
  <si>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</si>
  <si>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</si>
  <si>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</si>
  <si>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</si>
  <si>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</si>
  <si>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</si>
  <si>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</si>
  <si>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</si>
  <si>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</si>
  <si>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</si>
  <si>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</si>
  <si>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</si>
  <si>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</si>
  <si>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</si>
  <si>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</si>
  <si>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</si>
  <si>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</si>
  <si>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</si>
  <si>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</si>
  <si>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</si>
  <si>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</si>
  <si>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</si>
  <si>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</si>
  <si>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</si>
  <si>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</si>
  <si>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</si>
  <si>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</si>
  <si>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</si>
  <si>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</si>
  <si>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</si>
  <si>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</si>
  <si>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</si>
  <si>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</si>
  <si>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</si>
  <si>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</si>
  <si>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</si>
  <si>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</si>
  <si>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</si>
  <si>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</si>
  <si>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</si>
  <si>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</si>
  <si>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</si>
  <si>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</si>
  <si>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</si>
  <si>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</si>
  <si>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</si>
  <si>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</si>
  <si>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</si>
  <si>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</si>
  <si>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</si>
  <si>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</si>
  <si>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</si>
  <si>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</si>
  <si>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</si>
  <si>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</si>
  <si>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</si>
  <si>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</si>
  <si>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</si>
  <si>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</si>
  <si>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</si>
  <si>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</si>
  <si>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</si>
  <si>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</si>
  <si>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</si>
  <si>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</si>
  <si>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</si>
  <si>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</si>
  <si>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</si>
  <si>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</si>
  <si>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</si>
  <si>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</si>
  <si>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</si>
  <si>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</si>
  <si>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</si>
  <si>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</si>
  <si>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</si>
  <si>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</si>
  <si>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</si>
  <si>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</si>
  <si>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</si>
  <si>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</si>
  <si>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</si>
  <si>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</si>
  <si>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</si>
  <si>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</si>
  <si>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</si>
  <si>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</si>
  <si>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</si>
  <si>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</si>
  <si>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</si>
  <si>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</si>
  <si>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</si>
  <si>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</si>
  <si>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</si>
  <si>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</si>
  <si>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</si>
  <si>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</si>
  <si>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</si>
  <si>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</si>
  <si>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</si>
  <si>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</si>
  <si>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</si>
  <si>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</si>
  <si>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</si>
  <si>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</si>
  <si>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</si>
  <si>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</si>
  <si>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</si>
  <si>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</si>
  <si>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</si>
  <si>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</si>
  <si>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</si>
  <si>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</si>
  <si>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</si>
  <si>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</si>
  <si>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</si>
  <si>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</si>
  <si>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</si>
  <si>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</si>
  <si>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</si>
  <si>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</si>
  <si>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</si>
  <si>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</si>
  <si>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</si>
  <si>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</si>
  <si>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</si>
  <si>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</si>
  <si>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</si>
  <si>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</si>
  <si>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</si>
  <si>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</si>
  <si>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</si>
  <si>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</si>
  <si>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</si>
  <si>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</si>
  <si>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</si>
  <si>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</si>
  <si>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</si>
  <si>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</si>
  <si>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</si>
  <si>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</si>
  <si>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</si>
  <si>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</si>
  <si>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</si>
  <si>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</si>
  <si>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</si>
  <si>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</si>
  <si>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</si>
  <si>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</si>
  <si>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</si>
  <si>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</si>
  <si>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</si>
  <si>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</si>
  <si>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</si>
  <si>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</si>
  <si>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</si>
  <si>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</si>
  <si>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</si>
  <si>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</si>
  <si>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</si>
  <si>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</si>
  <si>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</si>
  <si>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</si>
  <si>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</si>
  <si>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</si>
  <si>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</si>
  <si>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</si>
  <si>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</si>
  <si>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</si>
  <si>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</si>
  <si>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</si>
  <si>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</si>
  <si>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</si>
  <si>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</si>
  <si>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</si>
  <si>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</si>
  <si>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</si>
  <si>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</si>
  <si>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</si>
  <si>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</si>
  <si>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</si>
  <si>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</si>
  <si>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</si>
  <si>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</si>
  <si>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</si>
  <si>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</si>
  <si>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</si>
  <si>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</si>
  <si>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</si>
  <si>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</si>
  <si>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</si>
  <si>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</si>
  <si>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</si>
  <si>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</si>
  <si>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</si>
  <si>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</si>
  <si>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</si>
  <si>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</si>
  <si>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</si>
  <si>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</si>
  <si>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</si>
  <si>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</si>
  <si>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</si>
  <si>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</si>
  <si>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</si>
  <si>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</si>
  <si>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</si>
  <si>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</si>
  <si>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</si>
  <si>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</si>
  <si>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</si>
  <si>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</si>
  <si>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</si>
  <si>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</si>
  <si>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</si>
  <si>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</si>
  <si>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</si>
  <si>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</si>
  <si>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</si>
  <si>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</si>
  <si>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</si>
  <si>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</si>
  <si>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</si>
  <si>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</si>
  <si>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</si>
  <si>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</si>
  <si>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</si>
  <si>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</si>
  <si>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</si>
  <si>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</si>
  <si>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</si>
  <si>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</si>
  <si>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</si>
  <si>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</si>
  <si>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</si>
  <si>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</si>
  <si>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</si>
  <si>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</si>
  <si>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</si>
  <si>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</si>
  <si>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</si>
  <si>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</si>
  <si>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</si>
  <si>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</si>
  <si>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</si>
  <si>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</si>
  <si>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</si>
  <si>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</si>
  <si>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</si>
  <si>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</si>
  <si>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</si>
  <si>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</si>
  <si>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</si>
  <si>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</si>
  <si>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</si>
  <si>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</si>
  <si>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</si>
  <si>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</si>
  <si>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</si>
  <si>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</si>
  <si>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</si>
  <si>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</si>
  <si>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</si>
  <si>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</si>
  <si>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</si>
  <si>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</si>
  <si>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</si>
  <si>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</si>
  <si>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</si>
  <si>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</si>
  <si>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</si>
  <si>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</si>
  <si>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</si>
  <si>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</si>
  <si>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</si>
  <si>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</si>
  <si>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</si>
  <si>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</si>
  <si>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</si>
  <si>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</si>
  <si>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</si>
  <si>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</si>
  <si>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</si>
  <si>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</si>
  <si>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</si>
  <si>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</si>
  <si>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</si>
  <si>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</si>
  <si>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</si>
  <si>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</si>
  <si>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</si>
  <si>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</si>
  <si>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</si>
  <si>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</si>
  <si>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</si>
  <si>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</si>
  <si>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</si>
  <si>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</si>
  <si>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</si>
  <si>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</si>
  <si>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</si>
  <si>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</si>
  <si>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</si>
  <si>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</si>
  <si>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</si>
  <si>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</si>
  <si>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</si>
  <si>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</si>
  <si>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</si>
  <si>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</si>
  <si>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</si>
  <si>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</si>
  <si>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</si>
  <si>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</si>
  <si>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</si>
  <si>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</si>
  <si>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</si>
  <si>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</si>
  <si>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</si>
  <si>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</si>
  <si>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</si>
  <si>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</si>
  <si>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</si>
  <si>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</si>
  <si>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</si>
  <si>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</si>
  <si>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</si>
  <si>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</si>
  <si>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</si>
  <si>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</si>
  <si>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</si>
  <si>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</si>
  <si>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</si>
  <si>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</si>
  <si>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</si>
  <si>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</si>
  <si>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</si>
  <si>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</si>
  <si>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</si>
  <si>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</si>
  <si>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</si>
  <si>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</si>
  <si>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</si>
  <si>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</si>
  <si>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</si>
  <si>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</si>
  <si>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</si>
  <si>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</si>
  <si>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</si>
  <si>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</si>
  <si>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</si>
  <si>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</si>
  <si>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</si>
  <si>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</si>
  <si>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</si>
  <si>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</si>
  <si>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</si>
  <si>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</si>
  <si>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</si>
  <si>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</si>
  <si>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</si>
  <si>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</si>
  <si>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</si>
  <si>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</si>
  <si>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</si>
  <si>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</si>
  <si>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</si>
  <si>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</si>
  <si>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</si>
  <si>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</si>
  <si>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</si>
  <si>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</si>
  <si>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</si>
  <si>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</si>
  <si>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</si>
  <si>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</si>
  <si>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</si>
  <si>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</si>
  <si>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</si>
  <si>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</si>
  <si>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</si>
  <si>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</si>
  <si>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</si>
  <si>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</si>
  <si>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</si>
  <si>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</si>
  <si>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</si>
  <si>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</si>
  <si>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</si>
  <si>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</si>
  <si>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</si>
  <si>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</si>
  <si>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</si>
  <si>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</si>
  <si>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</si>
  <si>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</si>
  <si>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</si>
  <si>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</si>
  <si>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</si>
  <si>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</si>
  <si>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</si>
  <si>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</si>
  <si>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</si>
  <si>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</si>
  <si>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</si>
  <si>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</si>
  <si>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</si>
  <si>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</si>
  <si>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</si>
  <si>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</si>
  <si>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</si>
  <si>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</si>
  <si>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</si>
  <si>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</si>
  <si>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</si>
  <si>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</si>
  <si>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</si>
  <si>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</si>
  <si>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</si>
  <si>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</si>
  <si>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</si>
  <si>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</si>
  <si>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</si>
  <si>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</si>
  <si>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</si>
  <si>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</si>
  <si>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</si>
  <si>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</si>
  <si>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</si>
  <si>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</si>
  <si>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</si>
  <si>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</si>
  <si>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</si>
  <si>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</si>
  <si>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</si>
  <si>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</si>
  <si>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</si>
  <si>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</si>
  <si>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</si>
  <si>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</si>
  <si>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</si>
  <si>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</si>
  <si>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</si>
  <si>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</si>
  <si>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</si>
  <si>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</si>
  <si>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</si>
  <si>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</si>
  <si>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</si>
  <si>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</si>
  <si>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</si>
  <si>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</si>
  <si>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</si>
  <si>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</si>
  <si>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</si>
  <si>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</si>
  <si>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</si>
  <si>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</si>
  <si>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</si>
  <si>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</si>
  <si>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</si>
  <si>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</si>
  <si>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</si>
  <si>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</si>
  <si>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</si>
  <si>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</si>
  <si>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</si>
  <si>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</si>
  <si>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</si>
  <si>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</si>
  <si>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</si>
  <si>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</si>
  <si>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</si>
  <si>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</si>
  <si>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</si>
  <si>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</si>
  <si>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</si>
  <si>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</si>
  <si>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</si>
  <si>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</si>
  <si>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</si>
  <si>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</si>
  <si>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</si>
  <si>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</si>
  <si>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</si>
  <si>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</si>
  <si>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</si>
  <si>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</si>
  <si>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</si>
  <si>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</si>
  <si>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</si>
  <si>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</si>
  <si>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</si>
  <si>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</si>
  <si>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</si>
  <si>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</si>
  <si>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</si>
  <si>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</si>
  <si>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</si>
  <si>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</si>
  <si>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</si>
  <si>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</si>
  <si>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</si>
  <si>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</si>
  <si>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</si>
  <si>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</si>
  <si>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</si>
  <si>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</si>
  <si>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</si>
  <si>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</si>
  <si>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</si>
  <si>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</si>
  <si>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</si>
  <si>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</si>
  <si>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</si>
  <si>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</si>
  <si>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</si>
  <si>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</si>
  <si>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</si>
  <si>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</si>
  <si>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</si>
  <si>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</si>
  <si>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</si>
  <si>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</si>
  <si>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</si>
  <si>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</si>
  <si>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</si>
  <si>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</si>
  <si>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</si>
  <si>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</si>
  <si>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</si>
  <si>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</si>
  <si>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</si>
  <si>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</si>
  <si>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</si>
  <si>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</si>
  <si>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</si>
  <si>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</si>
  <si>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</si>
  <si>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</si>
  <si>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</si>
  <si>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</si>
  <si>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</si>
  <si>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</si>
  <si>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</si>
  <si>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</si>
  <si>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</si>
  <si>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</si>
  <si>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</si>
  <si>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</si>
  <si>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</si>
  <si>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</si>
  <si>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</si>
  <si>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</si>
  <si>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</si>
  <si>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</si>
  <si>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</si>
  <si>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</si>
  <si>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</si>
  <si>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</si>
  <si>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</si>
  <si>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</si>
  <si>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</si>
  <si>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</si>
  <si>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</si>
  <si>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</si>
  <si>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</si>
  <si>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</si>
  <si>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</si>
  <si>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</si>
  <si>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</si>
  <si>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</si>
  <si>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</si>
  <si>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</si>
  <si>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</si>
  <si>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</si>
  <si>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</si>
  <si>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</si>
  <si>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</si>
  <si>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</si>
  <si>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</si>
  <si>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</si>
  <si>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</si>
  <si>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</si>
  <si>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</si>
  <si>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</si>
  <si>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</si>
  <si>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</si>
  <si>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</si>
  <si>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</si>
  <si>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</si>
  <si>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</si>
  <si>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</si>
  <si>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</si>
  <si>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</si>
  <si>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</si>
  <si>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</si>
  <si>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</si>
  <si>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</si>
  <si>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</si>
  <si>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</si>
  <si>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</si>
  <si>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</si>
  <si>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</si>
  <si>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</si>
  <si>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</si>
  <si>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</si>
  <si>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</si>
  <si>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</si>
  <si>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</si>
  <si>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</si>
  <si>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</si>
  <si>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</si>
  <si>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</si>
  <si>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</si>
  <si>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</si>
  <si>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</si>
  <si>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</si>
  <si>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</si>
  <si>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</si>
  <si>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</si>
  <si>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</si>
  <si>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</si>
  <si>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</si>
  <si>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</si>
  <si>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</si>
  <si>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</si>
  <si>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</si>
  <si>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</si>
  <si>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</si>
  <si>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</si>
  <si>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</si>
  <si>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</si>
  <si>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</si>
  <si>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</si>
  <si>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</si>
  <si>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</si>
  <si>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</si>
  <si>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</si>
  <si>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</si>
  <si>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</si>
  <si>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</si>
  <si>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</si>
  <si>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</si>
  <si>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</si>
  <si>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</si>
  <si>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</si>
  <si>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</si>
  <si>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</si>
  <si>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</si>
  <si>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</si>
  <si>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</si>
  <si>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</si>
  <si>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</si>
  <si>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</si>
  <si>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</si>
  <si>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</si>
  <si>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</si>
  <si>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</si>
  <si>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</si>
  <si>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</si>
  <si>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</si>
  <si>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</si>
  <si>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</si>
  <si>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</si>
  <si>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</si>
  <si>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</si>
  <si>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</si>
  <si>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</si>
  <si>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</si>
  <si>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</si>
  <si>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</si>
  <si>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</si>
  <si>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</si>
  <si>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</si>
  <si>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</si>
  <si>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</si>
  <si>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</si>
  <si>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</si>
  <si>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</si>
  <si>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</si>
  <si>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</si>
  <si>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</si>
  <si>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</si>
  <si>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</si>
  <si>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</si>
  <si>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</si>
  <si>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</si>
  <si>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</si>
  <si>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</si>
  <si>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</si>
  <si>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</si>
  <si>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</si>
  <si>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</si>
  <si>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</si>
  <si>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</si>
  <si>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</si>
  <si>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</si>
  <si>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</si>
  <si>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</si>
  <si>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</si>
  <si>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</si>
  <si>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</si>
  <si>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</si>
  <si>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</si>
  <si>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</si>
  <si>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</si>
  <si>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</si>
  <si>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</si>
  <si>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</si>
  <si>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</si>
  <si>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</si>
  <si>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</si>
  <si>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</si>
  <si>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</si>
  <si>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</si>
  <si>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</si>
  <si>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</si>
  <si>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</si>
  <si>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</si>
  <si>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</si>
  <si>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</si>
  <si>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</si>
  <si>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</si>
  <si>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</si>
  <si>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</si>
  <si>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</si>
  <si>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</si>
  <si>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</si>
  <si>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</si>
  <si>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</si>
  <si>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</si>
  <si>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</si>
  <si>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</si>
  <si>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</si>
  <si>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</si>
  <si>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</si>
  <si>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</si>
  <si>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</si>
  <si>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</si>
  <si>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</si>
  <si>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</si>
  <si>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</si>
  <si>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</si>
  <si>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</si>
  <si>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</si>
  <si>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</si>
  <si>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</si>
  <si>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</si>
  <si>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</si>
  <si>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</si>
  <si>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</si>
  <si>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</si>
  <si>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</si>
  <si>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</si>
  <si>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</si>
  <si>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</si>
  <si>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</si>
  <si>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</si>
  <si>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</si>
  <si>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</si>
  <si>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</si>
  <si>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</si>
  <si>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</si>
  <si>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</si>
  <si>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</si>
  <si>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</si>
  <si>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</si>
  <si>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</si>
  <si>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</si>
  <si>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</si>
  <si>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</si>
  <si>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</si>
  <si>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</si>
  <si>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</si>
  <si>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</si>
  <si>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</si>
  <si>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</si>
  <si>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</si>
  <si>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</si>
  <si>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</si>
  <si>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</si>
  <si>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</si>
  <si>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</si>
  <si>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</si>
  <si>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</si>
  <si>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</si>
  <si>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</si>
  <si>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</si>
  <si>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</si>
  <si>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</si>
  <si>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</si>
  <si>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</si>
  <si>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</si>
  <si>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</si>
  <si>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</si>
  <si>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</si>
  <si>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</si>
  <si>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</si>
  <si>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</si>
  <si>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</si>
  <si>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</si>
  <si>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</si>
  <si>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</si>
  <si>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</si>
  <si>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</si>
  <si>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</si>
  <si>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</si>
  <si>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</si>
  <si>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</si>
  <si>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</si>
  <si>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</si>
  <si>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</si>
  <si>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</si>
  <si>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</si>
  <si>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</si>
  <si>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</si>
  <si>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</si>
  <si>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</si>
  <si>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</si>
  <si>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</si>
  <si>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</si>
  <si>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</si>
  <si>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</si>
  <si>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</si>
  <si>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</si>
  <si>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</si>
  <si>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</si>
  <si>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</si>
  <si>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</si>
  <si>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</si>
  <si>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</si>
  <si>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</si>
  <si>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</si>
  <si>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</si>
  <si>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</si>
  <si>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</si>
  <si>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</si>
  <si>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</si>
  <si>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</si>
  <si>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</si>
  <si>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</si>
  <si>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</si>
  <si>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</si>
  <si>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</si>
  <si>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</si>
  <si>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</si>
  <si>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</si>
  <si>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</si>
  <si>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</si>
  <si>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</si>
  <si>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</si>
  <si>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</si>
  <si>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</si>
  <si>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</si>
  <si>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</si>
  <si>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</si>
  <si>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</si>
  <si>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</si>
  <si>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</si>
  <si>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</si>
  <si>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</si>
  <si>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</si>
  <si>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</si>
  <si>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</si>
  <si>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</si>
  <si>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</si>
  <si>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</si>
  <si>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</si>
  <si>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</si>
  <si>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</si>
  <si>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</si>
  <si>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</si>
  <si>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</si>
  <si>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</si>
  <si>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</si>
  <si>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</si>
  <si>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</si>
  <si>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</si>
  <si>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</si>
  <si>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</si>
  <si>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</si>
  <si>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</si>
  <si>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</si>
  <si>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</si>
  <si>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</si>
  <si>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</si>
  <si>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</si>
  <si>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</si>
  <si>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</si>
  <si>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</si>
  <si>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</si>
  <si>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</si>
  <si>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</si>
  <si>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</si>
  <si>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</si>
  <si>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</si>
  <si>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</si>
  <si>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</si>
  <si>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</si>
  <si>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</si>
  <si>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</si>
  <si>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</si>
  <si>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</si>
  <si>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</si>
  <si>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</si>
  <si>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</si>
  <si>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</si>
  <si>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</si>
  <si>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</si>
  <si>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</si>
  <si>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</si>
  <si>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</si>
  <si>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</si>
  <si>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</si>
  <si>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</si>
  <si>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</si>
  <si>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</si>
  <si>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</si>
  <si>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</si>
  <si>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</si>
  <si>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</si>
  <si>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</si>
  <si>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</si>
  <si>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</si>
  <si>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</si>
  <si>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</si>
  <si>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</si>
  <si>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</si>
  <si>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</si>
  <si>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</si>
  <si>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</si>
  <si>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</si>
  <si>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</si>
  <si>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</si>
  <si>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</si>
  <si>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</si>
  <si>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</si>
  <si>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</si>
  <si>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</si>
  <si>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</si>
  <si>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</si>
  <si>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</si>
  <si>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</si>
  <si>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</si>
  <si>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</si>
  <si>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</si>
  <si>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</si>
  <si>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</si>
  <si>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</si>
  <si>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</si>
  <si>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</si>
  <si>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</si>
  <si>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</si>
  <si>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</si>
  <si>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</si>
  <si>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</si>
  <si>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</si>
  <si>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</si>
  <si>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</si>
  <si>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</si>
  <si>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</si>
  <si>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</si>
  <si>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</si>
  <si>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</si>
  <si>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</si>
  <si>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</si>
  <si>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</si>
  <si>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</si>
  <si>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</si>
  <si>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</si>
  <si>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</si>
  <si>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</si>
  <si>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</si>
  <si>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</si>
  <si>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</si>
  <si>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</si>
  <si>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</si>
  <si>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</si>
  <si>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</si>
  <si>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</si>
  <si>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</si>
  <si>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</si>
  <si>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</si>
  <si>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</si>
  <si>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</si>
  <si>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</si>
  <si>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</si>
  <si>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</si>
  <si>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</si>
  <si>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</si>
  <si>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</si>
  <si>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</si>
  <si>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</si>
  <si>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</si>
  <si>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</si>
  <si>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</si>
  <si>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</si>
  <si>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</si>
  <si>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</si>
  <si>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</si>
  <si>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</si>
  <si>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</si>
  <si>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</si>
  <si>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</si>
  <si>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</si>
  <si>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</si>
  <si>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</si>
  <si>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</si>
  <si>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</si>
  <si>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</si>
  <si>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</si>
  <si>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</si>
  <si>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</si>
  <si>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</si>
  <si>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</si>
  <si>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</si>
  <si>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</si>
  <si>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</si>
  <si>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</si>
  <si>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</si>
  <si>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</si>
  <si>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</si>
  <si>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</si>
  <si>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</si>
  <si>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</si>
  <si>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</si>
  <si>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</si>
  <si>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</si>
  <si>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</si>
  <si>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</si>
  <si>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</si>
  <si>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</si>
  <si>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</si>
  <si>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</si>
  <si>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</si>
  <si>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</si>
  <si>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</si>
  <si>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</si>
  <si>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</si>
  <si>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</si>
  <si>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</si>
  <si>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</si>
  <si>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</si>
  <si>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</si>
  <si>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</si>
  <si>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</si>
  <si>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</si>
  <si>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</si>
  <si>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</si>
  <si>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</si>
  <si>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</si>
  <si>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</si>
  <si>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</si>
  <si>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</si>
  <si>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</si>
  <si>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</si>
  <si>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</si>
  <si>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</si>
  <si>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</si>
  <si>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</si>
  <si>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</si>
  <si>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</si>
  <si>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</si>
  <si>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</si>
  <si>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</si>
  <si>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</si>
  <si>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</si>
  <si>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</si>
  <si>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</si>
  <si>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</si>
  <si>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</si>
  <si>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</si>
  <si>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</si>
  <si>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</si>
  <si>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</si>
  <si>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</si>
  <si>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</si>
  <si>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</si>
  <si>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</si>
  <si>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</si>
  <si>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</si>
  <si>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</si>
  <si>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</si>
  <si>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</si>
  <si>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</si>
  <si>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</si>
  <si>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</si>
  <si>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</si>
  <si>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</si>
  <si>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</si>
  <si>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</si>
  <si>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</si>
  <si>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</si>
  <si>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</si>
  <si>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</si>
  <si>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</si>
  <si>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</si>
  <si>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</si>
  <si>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</si>
  <si>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</si>
  <si>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</si>
  <si>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</si>
  <si>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</si>
  <si>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</si>
  <si>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</si>
  <si>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</si>
  <si>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</si>
  <si>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</si>
  <si>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</si>
  <si>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</si>
  <si>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</si>
  <si>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</si>
  <si>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</si>
  <si>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</si>
  <si>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</si>
  <si>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</si>
  <si>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</si>
  <si>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</si>
  <si>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</si>
  <si>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</si>
  <si>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</si>
  <si>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</si>
  <si>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</si>
  <si>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</si>
  <si>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</si>
  <si>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</si>
  <si>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</si>
  <si>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</si>
  <si>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</si>
  <si>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</si>
  <si>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</si>
  <si>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</si>
  <si>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</si>
  <si>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</si>
  <si>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</si>
  <si>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</si>
  <si>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</si>
  <si>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</si>
  <si>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</si>
  <si>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</si>
  <si>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</si>
  <si>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</si>
  <si>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</si>
  <si>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</si>
  <si>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</si>
  <si>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</si>
  <si>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</si>
  <si>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</si>
  <si>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</si>
  <si>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</si>
  <si>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</si>
  <si>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</si>
  <si>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</si>
  <si>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</si>
  <si>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</si>
  <si>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</si>
  <si>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</si>
  <si>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</si>
  <si>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</si>
  <si>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</si>
  <si>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</si>
  <si>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</si>
  <si>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</si>
  <si>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</si>
  <si>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</si>
  <si>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</si>
  <si>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</si>
  <si>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</si>
  <si>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</si>
  <si>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</si>
  <si>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</si>
  <si>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</si>
  <si>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</si>
  <si>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</si>
  <si>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</si>
  <si>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</si>
  <si>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</si>
  <si>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</si>
  <si>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</si>
  <si>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</si>
  <si>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</si>
  <si>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</si>
  <si>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</si>
  <si>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</si>
  <si>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</si>
  <si>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</si>
  <si>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</si>
  <si>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</si>
  <si>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</si>
  <si>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</si>
  <si>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</si>
  <si>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</si>
  <si>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</si>
  <si>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</si>
  <si>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</si>
  <si>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</si>
  <si>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</si>
  <si>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</si>
  <si>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</si>
  <si>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</si>
  <si>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</si>
  <si>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</si>
  <si>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</si>
  <si>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</si>
  <si>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</si>
  <si>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</si>
  <si>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</si>
  <si>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</si>
  <si>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</si>
  <si>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</si>
  <si>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</si>
  <si>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</si>
  <si>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</si>
  <si>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</si>
  <si>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</si>
  <si>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</si>
  <si>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</si>
  <si>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</si>
  <si>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</si>
  <si>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</si>
  <si>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</si>
  <si>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</si>
  <si>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</si>
  <si>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</si>
  <si>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</si>
  <si>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</si>
  <si>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</si>
  <si>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</si>
  <si>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</si>
  <si>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</si>
  <si>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</si>
  <si>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</si>
  <si>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</si>
  <si>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</si>
  <si>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</si>
  <si>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</si>
  <si>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</si>
  <si>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</si>
  <si>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</si>
  <si>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</si>
  <si>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</si>
  <si>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</si>
  <si>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</si>
  <si>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</si>
  <si>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</si>
  <si>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</si>
  <si>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</si>
  <si>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</si>
  <si>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</si>
  <si>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</si>
  <si>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</si>
  <si>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</si>
  <si>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</si>
  <si>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</si>
  <si>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</si>
  <si>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</si>
  <si>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</si>
  <si>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</si>
  <si>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</si>
  <si>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</si>
  <si>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</si>
  <si>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</si>
  <si>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</si>
  <si>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</si>
  <si>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</si>
  <si>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</si>
  <si>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</si>
  <si>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</si>
  <si>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</si>
  <si>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</si>
  <si>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</si>
  <si>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</si>
  <si>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</si>
  <si>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</si>
  <si>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</si>
  <si>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</si>
  <si>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</si>
  <si>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</si>
  <si>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</si>
  <si>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</si>
  <si>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</si>
  <si>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</si>
  <si>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</si>
  <si>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</si>
  <si>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</si>
  <si>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</si>
  <si>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</si>
  <si>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</si>
  <si>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</si>
  <si>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</si>
  <si>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</si>
  <si>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</si>
  <si>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</si>
  <si>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</si>
  <si>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</si>
  <si>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</si>
  <si>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</si>
  <si>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</si>
  <si>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</si>
  <si>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</si>
  <si>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</si>
  <si>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</si>
  <si>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</si>
  <si>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</si>
  <si>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</si>
  <si>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</si>
  <si>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</si>
  <si>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</si>
  <si>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</si>
  <si>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</si>
  <si>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</si>
  <si>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</si>
  <si>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</si>
  <si>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</si>
  <si>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</si>
  <si>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</si>
  <si>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</si>
  <si>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</si>
  <si>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</si>
  <si>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</si>
  <si>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</si>
  <si>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</si>
  <si>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</si>
  <si>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</si>
  <si>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</si>
  <si>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</si>
  <si>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</si>
  <si>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</si>
  <si>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</si>
  <si>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</si>
  <si>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</si>
  <si>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</si>
  <si>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</si>
  <si>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</si>
  <si>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</si>
  <si>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</si>
  <si>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</si>
  <si>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</si>
  <si>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</si>
  <si>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</si>
  <si>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</si>
  <si>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</si>
  <si>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</si>
  <si>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</si>
  <si>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</si>
  <si>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</si>
  <si>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</si>
  <si>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</si>
  <si>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</si>
  <si>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</si>
  <si>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</si>
  <si>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</si>
  <si>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</si>
  <si>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</si>
  <si>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</si>
  <si>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</si>
  <si>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</si>
  <si>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</si>
  <si>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</si>
  <si>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</si>
  <si>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</si>
  <si>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</si>
  <si>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</si>
  <si>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</si>
  <si>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</si>
  <si>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</si>
  <si>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</si>
  <si>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</si>
  <si>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</si>
  <si>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</si>
  <si>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</si>
  <si>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</si>
  <si>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</si>
  <si>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</si>
  <si>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</si>
  <si>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</si>
  <si>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</si>
  <si>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</si>
  <si>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</si>
  <si>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</si>
  <si>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</si>
  <si>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</si>
  <si>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</si>
  <si>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</si>
  <si>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</si>
  <si>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</si>
  <si>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</si>
  <si>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</si>
  <si>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</si>
  <si>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</si>
  <si>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</si>
  <si>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</si>
  <si>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</si>
  <si>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</si>
  <si>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</si>
  <si>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</si>
  <si>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</si>
  <si>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</si>
  <si>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</si>
  <si>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</si>
  <si>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</si>
  <si>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</si>
  <si>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</si>
  <si>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</si>
  <si>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</si>
  <si>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</si>
  <si>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</si>
  <si>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</si>
  <si>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</si>
  <si>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</si>
  <si>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</si>
  <si>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</si>
  <si>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</si>
  <si>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</si>
  <si>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</si>
  <si>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</si>
  <si>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</si>
  <si>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</si>
  <si>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</si>
  <si>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</si>
  <si>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</si>
  <si>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</si>
  <si>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</si>
  <si>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</si>
  <si>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</si>
  <si>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</si>
  <si>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</si>
  <si>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</si>
  <si>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</si>
  <si>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</si>
  <si>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</si>
  <si>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</si>
  <si>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</si>
  <si>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</si>
  <si>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</si>
  <si>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</si>
  <si>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</si>
  <si>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</si>
  <si>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</si>
  <si>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</si>
  <si>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</si>
  <si>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</si>
  <si>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</si>
  <si>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</si>
  <si>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</si>
  <si>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</si>
  <si>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</si>
  <si>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</si>
  <si>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</si>
  <si>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</si>
  <si>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</si>
  <si>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</si>
  <si>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</si>
  <si>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</si>
  <si>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</si>
  <si>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</si>
  <si>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</si>
  <si>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</si>
  <si>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</si>
  <si>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</si>
  <si>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</si>
  <si>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</si>
  <si>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</si>
  <si>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</si>
  <si>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</si>
  <si>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</si>
  <si>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</si>
  <si>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</si>
  <si>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</si>
  <si>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</si>
  <si>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</si>
  <si>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</si>
  <si>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</si>
  <si>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</si>
  <si>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</si>
  <si>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</si>
  <si>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</si>
  <si>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</si>
  <si>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</si>
  <si>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</si>
  <si>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</si>
  <si>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</si>
  <si>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</si>
  <si>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</si>
  <si>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</si>
  <si>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</si>
  <si>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</si>
  <si>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</si>
  <si>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</si>
  <si>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</si>
  <si>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</si>
  <si>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</si>
  <si>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</si>
  <si>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</si>
  <si>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</si>
  <si>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</si>
  <si>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</si>
  <si>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</si>
  <si>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</si>
  <si>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</si>
  <si>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</si>
  <si>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</si>
  <si>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</si>
  <si>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</si>
  <si>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</si>
  <si>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</si>
  <si>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</si>
  <si>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</si>
  <si>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</si>
  <si>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</si>
  <si>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</si>
  <si>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</si>
  <si>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</si>
  <si>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</si>
  <si>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</si>
  <si>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</si>
  <si>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</si>
  <si>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</si>
  <si>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</si>
  <si>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</si>
  <si>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</si>
  <si>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</si>
  <si>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</si>
  <si>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</si>
  <si>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</si>
  <si>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</si>
  <si>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</si>
  <si>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</si>
  <si>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</si>
  <si>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</si>
  <si>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</si>
  <si>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</si>
  <si>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</si>
  <si>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</si>
  <si>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</si>
  <si>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</si>
  <si>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</si>
  <si>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</si>
  <si>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</si>
  <si>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</si>
  <si>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</si>
  <si>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</si>
  <si>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</si>
  <si>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</si>
  <si>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</si>
  <si>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</si>
  <si>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</si>
  <si>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</si>
  <si>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</si>
  <si>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</si>
  <si>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</si>
  <si>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</si>
  <si>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</si>
  <si>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</si>
  <si>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</si>
  <si>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</si>
  <si>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</si>
  <si>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</si>
  <si>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</si>
  <si>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</si>
  <si>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</si>
  <si>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</si>
  <si>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</si>
  <si>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</si>
  <si>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</si>
  <si>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</si>
  <si>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</si>
  <si>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</si>
  <si>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</si>
  <si>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</si>
  <si>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</si>
  <si>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</si>
  <si>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</si>
  <si>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</si>
  <si>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</si>
  <si>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</si>
  <si>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</si>
  <si>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</si>
  <si>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</si>
  <si>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</si>
  <si>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</si>
  <si>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</si>
  <si>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</si>
  <si>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</si>
  <si>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</si>
  <si>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</si>
  <si>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</si>
  <si>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</si>
  <si>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</si>
  <si>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</si>
  <si>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</si>
  <si>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</si>
  <si>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</si>
  <si>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</si>
  <si>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</si>
  <si>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</si>
  <si>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</si>
  <si>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</si>
  <si>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</si>
  <si>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</si>
  <si>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</si>
  <si>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</si>
  <si>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</si>
  <si>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</si>
  <si>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</si>
  <si>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</si>
  <si>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</si>
  <si>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</si>
  <si>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</si>
  <si>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</si>
  <si>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</si>
  <si>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</si>
  <si>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</si>
  <si>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</si>
  <si>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</si>
  <si>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</si>
  <si>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</si>
  <si>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</si>
  <si>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</si>
  <si>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</si>
  <si>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</si>
  <si>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</si>
  <si>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</si>
  <si>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</si>
  <si>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</si>
  <si>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</si>
  <si>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</si>
  <si>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</si>
  <si>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</si>
  <si>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</si>
  <si>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</si>
  <si>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</si>
  <si>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</si>
  <si>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</si>
  <si>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</si>
  <si>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</si>
  <si>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</si>
  <si>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</si>
  <si>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</si>
  <si>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</si>
  <si>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</si>
  <si>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</si>
  <si>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</si>
  <si>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</si>
  <si>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</si>
  <si>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</si>
  <si>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</si>
  <si>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</si>
  <si>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</si>
  <si>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</si>
  <si>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</si>
  <si>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</si>
  <si>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</si>
  <si>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</si>
  <si>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</si>
  <si>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</si>
  <si>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</si>
  <si>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</si>
  <si>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</si>
  <si>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</si>
  <si>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</si>
  <si>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</si>
  <si>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</si>
  <si>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</si>
  <si>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</si>
  <si>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</si>
  <si>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</si>
  <si>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</si>
  <si>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</si>
  <si>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</si>
  <si>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</si>
  <si>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</si>
  <si>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</si>
  <si>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</si>
  <si>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</si>
  <si>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</si>
  <si>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</si>
  <si>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</si>
  <si>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</si>
  <si>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</si>
  <si>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</si>
  <si>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</si>
  <si>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</si>
  <si>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</si>
  <si>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</si>
  <si>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</si>
  <si>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</si>
  <si>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</si>
  <si>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</si>
  <si>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</si>
  <si>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</si>
  <si>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</si>
  <si>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</si>
  <si>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</si>
  <si>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</si>
  <si>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</si>
  <si>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</si>
  <si>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</si>
  <si>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</si>
  <si>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</si>
  <si>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</si>
  <si>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</si>
  <si>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</si>
  <si>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</si>
  <si>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</si>
  <si>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</si>
  <si>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</si>
  <si>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</si>
  <si>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</si>
  <si>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</si>
  <si>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</si>
  <si>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</si>
  <si>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</si>
  <si>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</si>
  <si>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</si>
  <si>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</si>
  <si>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</si>
  <si>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</si>
  <si>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</si>
  <si>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</si>
  <si>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</si>
  <si>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</si>
  <si>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</si>
  <si>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</si>
  <si>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</si>
  <si>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</si>
  <si>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</si>
  <si>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</si>
  <si>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</si>
  <si>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</si>
  <si>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</si>
  <si>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</si>
  <si>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</si>
  <si>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</si>
  <si>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</si>
  <si>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</si>
  <si>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</si>
  <si>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</si>
  <si>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</si>
  <si>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</si>
  <si>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</si>
  <si>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</si>
  <si>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</si>
  <si>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</si>
  <si>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</si>
  <si>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</si>
  <si>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</si>
  <si>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</si>
  <si>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</si>
  <si>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</si>
  <si>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</si>
  <si>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</si>
  <si>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</si>
  <si>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</si>
  <si>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</si>
  <si>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</si>
  <si>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</si>
  <si>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</si>
  <si>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</si>
  <si>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</si>
  <si>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</si>
  <si>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</si>
  <si>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</si>
  <si>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</si>
  <si>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</si>
  <si>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</si>
  <si>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</si>
  <si>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</si>
  <si>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</si>
  <si>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</si>
  <si>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</si>
  <si>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</si>
  <si>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</si>
  <si>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</si>
  <si>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</si>
  <si>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</si>
  <si>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</si>
  <si>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</si>
  <si>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</si>
  <si>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</si>
  <si>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</si>
  <si>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</si>
  <si>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</si>
  <si>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</si>
  <si>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</si>
  <si>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</si>
  <si>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</si>
  <si>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</si>
  <si>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</si>
  <si>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</si>
  <si>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</si>
  <si>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</si>
  <si>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</si>
  <si>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</si>
  <si>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</si>
  <si>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</si>
  <si>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</si>
  <si>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</si>
  <si>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</si>
  <si>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</si>
  <si>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</si>
  <si>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</si>
  <si>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</si>
  <si>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</si>
  <si>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</si>
  <si>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</si>
  <si>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</si>
  <si>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</si>
  <si>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</si>
  <si>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</si>
  <si>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</si>
  <si>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</si>
  <si>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</si>
  <si>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</si>
  <si>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</si>
  <si>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</si>
  <si>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</si>
  <si>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</si>
  <si>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</si>
  <si>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</si>
  <si>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</si>
  <si>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</si>
  <si>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</si>
  <si>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</si>
  <si>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</si>
  <si>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</si>
  <si>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</si>
  <si>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</si>
  <si>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</si>
  <si>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</si>
  <si>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</si>
  <si>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</si>
  <si>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</si>
  <si>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</si>
  <si>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</si>
  <si>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</si>
  <si>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</si>
  <si>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</si>
  <si>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</si>
  <si>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</si>
  <si>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</si>
  <si>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</si>
  <si>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</si>
  <si>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</si>
  <si>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</si>
  <si>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</si>
  <si>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</si>
  <si>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</si>
  <si>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</si>
  <si>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</si>
  <si>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</si>
  <si>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</si>
  <si>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</si>
  <si>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</si>
  <si>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</si>
  <si>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</si>
  <si>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</si>
  <si>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</si>
  <si>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</si>
  <si>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</si>
  <si>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</si>
  <si>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</si>
  <si>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</si>
  <si>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</si>
  <si>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</si>
  <si>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</si>
  <si>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</si>
  <si>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</si>
  <si>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</si>
  <si>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</si>
  <si>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</si>
  <si>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</si>
  <si>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</si>
  <si>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</si>
  <si>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</si>
  <si>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</si>
  <si>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</si>
  <si>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</si>
  <si>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</si>
  <si>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</si>
  <si>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</si>
  <si>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</si>
  <si>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</si>
  <si>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</si>
  <si>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</si>
  <si>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</si>
  <si>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</si>
  <si>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</si>
  <si>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</si>
  <si>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</si>
  <si>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</si>
  <si>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</si>
  <si>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</si>
  <si>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</si>
  <si>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</si>
  <si>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</si>
  <si>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</si>
  <si>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</si>
  <si>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</si>
  <si>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</si>
  <si>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</si>
  <si>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</si>
  <si>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</si>
  <si>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</si>
  <si>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</si>
  <si>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</si>
  <si>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</si>
  <si>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</si>
  <si>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</si>
  <si>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</si>
  <si>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</si>
  <si>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</si>
  <si>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</si>
  <si>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</si>
  <si>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</si>
  <si>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</si>
  <si>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</si>
  <si>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</si>
  <si>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</si>
  <si>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</si>
  <si>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</si>
  <si>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</si>
  <si>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</si>
  <si>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</si>
  <si>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</si>
  <si>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</si>
  <si>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</si>
  <si>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</si>
  <si>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</si>
  <si>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</si>
  <si>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</si>
  <si>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</si>
  <si>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</si>
  <si>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</si>
  <si>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</si>
  <si>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</si>
  <si>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</si>
  <si>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</si>
  <si>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</si>
  <si>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</si>
  <si>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</si>
  <si>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</si>
  <si>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</si>
  <si>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</si>
  <si>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</si>
  <si>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</si>
  <si>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</si>
  <si>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</si>
  <si>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</si>
  <si>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</si>
  <si>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</si>
  <si>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</si>
  <si>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</si>
  <si>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</si>
  <si>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</si>
  <si>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</si>
  <si>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</si>
  <si>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</si>
  <si>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</si>
  <si>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</si>
  <si>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</si>
  <si>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</si>
  <si>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</si>
  <si>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</si>
  <si>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</si>
  <si>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</si>
  <si>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</si>
  <si>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</si>
  <si>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</si>
  <si>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</si>
  <si>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</si>
  <si>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</si>
  <si>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</si>
  <si>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</si>
  <si>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</si>
  <si>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</si>
  <si>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</si>
  <si>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</si>
  <si>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</si>
  <si>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</si>
  <si>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</si>
  <si>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</si>
  <si>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</si>
  <si>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</si>
  <si>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</si>
  <si>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</si>
  <si>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</si>
  <si>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</si>
  <si>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</si>
  <si>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</si>
  <si>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</si>
  <si>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</si>
  <si>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</si>
  <si>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</si>
  <si>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</si>
  <si>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</si>
  <si>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</si>
  <si>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</si>
  <si>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</si>
  <si>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</si>
  <si>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</si>
  <si>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</si>
  <si>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</si>
  <si>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</si>
  <si>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</si>
  <si>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</si>
  <si>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</si>
  <si>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</si>
  <si>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</si>
  <si>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</si>
  <si>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</si>
  <si>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</si>
  <si>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</si>
  <si>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</si>
  <si>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</si>
  <si>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</si>
  <si>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</si>
  <si>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</si>
  <si>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</si>
  <si>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</si>
  <si>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</si>
  <si>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</si>
  <si>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</si>
  <si>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</si>
  <si>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</si>
  <si>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</si>
  <si>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</si>
  <si>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</si>
  <si>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</si>
  <si>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</si>
  <si>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</si>
  <si>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</si>
  <si>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</si>
  <si>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</si>
  <si>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</si>
  <si>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</si>
  <si>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</si>
  <si>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</si>
  <si>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</si>
  <si>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</si>
  <si>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</si>
  <si>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</si>
  <si>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</si>
  <si>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</si>
  <si>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</si>
  <si>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</si>
  <si>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</si>
  <si>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</si>
  <si>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</si>
  <si>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</si>
  <si>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</si>
  <si>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</si>
  <si>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</si>
  <si>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</si>
  <si>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</si>
  <si>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</si>
  <si>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</si>
  <si>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</si>
  <si>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</si>
  <si>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</si>
  <si>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</si>
  <si>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</si>
  <si>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</si>
  <si>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</si>
  <si>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</si>
  <si>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</si>
  <si>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</si>
  <si>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</si>
  <si>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</si>
  <si>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</si>
  <si>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</si>
  <si>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</si>
  <si>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</si>
  <si>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</si>
  <si>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</si>
  <si>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</si>
  <si>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</si>
  <si>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</si>
  <si>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</si>
  <si>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</si>
  <si>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</si>
  <si>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</si>
  <si>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</si>
  <si>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</si>
  <si>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</si>
  <si>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</si>
  <si>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</si>
  <si>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</si>
  <si>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</si>
  <si>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</si>
  <si>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</si>
  <si>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</si>
  <si>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</si>
  <si>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</si>
  <si>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</si>
  <si>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</si>
  <si>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</si>
  <si>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</si>
  <si>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</si>
  <si>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</si>
  <si>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</si>
  <si>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</si>
  <si>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</si>
  <si>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</si>
  <si>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</si>
  <si>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</si>
  <si>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</si>
  <si>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</si>
  <si>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</si>
  <si>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</si>
  <si>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</si>
  <si>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</si>
  <si>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</si>
  <si>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</si>
  <si>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</si>
  <si>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</si>
  <si>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</si>
  <si>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</si>
  <si>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</si>
  <si>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</si>
  <si>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</si>
  <si>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</si>
  <si>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</si>
  <si>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</si>
  <si>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</si>
  <si>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</si>
  <si>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</si>
  <si>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</si>
  <si>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</si>
  <si>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</si>
  <si>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</si>
  <si>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</si>
  <si>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</si>
  <si>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</si>
  <si>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</si>
  <si>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</si>
  <si>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</si>
  <si>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</si>
  <si>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</si>
  <si>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</si>
  <si>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</si>
  <si>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</si>
  <si>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</si>
  <si>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</si>
  <si>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</si>
  <si>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</si>
  <si>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</si>
  <si>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</si>
  <si>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</si>
  <si>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</si>
  <si>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</si>
  <si>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</si>
  <si>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</si>
  <si>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</si>
  <si>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</si>
  <si>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</si>
  <si>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</si>
  <si>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</si>
  <si>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</si>
  <si>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</si>
  <si>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</si>
  <si>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</si>
  <si>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</si>
  <si>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</si>
  <si>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</si>
  <si>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</si>
  <si>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</si>
  <si>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</si>
  <si>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</si>
  <si>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</si>
  <si>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</si>
  <si>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</si>
  <si>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</si>
  <si>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</si>
  <si>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</si>
  <si>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</si>
  <si>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</si>
  <si>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</si>
  <si>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</si>
  <si>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</si>
  <si>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</si>
  <si>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</si>
  <si>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</si>
  <si>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</si>
  <si>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</si>
  <si>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</si>
  <si>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</si>
  <si>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</si>
  <si>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</si>
  <si>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</si>
  <si>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</si>
  <si>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</si>
  <si>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</si>
  <si>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</si>
  <si>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</si>
  <si>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</si>
  <si>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</si>
  <si>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</si>
  <si>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</si>
  <si>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</si>
  <si>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</si>
  <si>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</si>
  <si>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</si>
  <si>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</si>
  <si>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</si>
  <si>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</si>
  <si>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</si>
  <si>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</si>
  <si>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</si>
  <si>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</si>
  <si>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</si>
  <si>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</si>
  <si>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</si>
  <si>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</si>
  <si>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</si>
  <si>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</si>
  <si>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</si>
  <si>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</si>
  <si>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</si>
  <si>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</si>
  <si>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</si>
  <si>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</si>
  <si>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</si>
  <si>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</si>
  <si>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</si>
  <si>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</si>
  <si>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</si>
  <si>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</si>
  <si>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</si>
  <si>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</si>
  <si>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</si>
  <si>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</si>
  <si>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</si>
  <si>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</si>
  <si>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</si>
  <si>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</si>
  <si>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</si>
  <si>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</si>
  <si>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</si>
  <si>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</si>
  <si>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</si>
  <si>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</si>
  <si>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</si>
  <si>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</si>
  <si>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</si>
  <si>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</si>
  <si>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</si>
  <si>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</si>
  <si>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</si>
  <si>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</si>
  <si>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</si>
  <si>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</si>
  <si>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</si>
  <si>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</si>
  <si>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</si>
  <si>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</si>
  <si>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</si>
  <si>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</si>
  <si>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</si>
  <si>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</si>
  <si>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</si>
  <si>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</si>
  <si>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</si>
  <si>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</si>
  <si>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</si>
  <si>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</si>
  <si>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</si>
  <si>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</si>
  <si>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</si>
  <si>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</si>
  <si>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</si>
  <si>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</si>
  <si>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</si>
  <si>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</si>
  <si>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</si>
  <si>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</si>
  <si>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</si>
  <si>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</si>
  <si>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</si>
  <si>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</si>
  <si>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</si>
  <si>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</si>
  <si>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</si>
  <si>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</si>
  <si>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</si>
  <si>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</si>
  <si>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</si>
  <si>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</si>
  <si>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</si>
  <si>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</si>
  <si>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</si>
  <si>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</si>
  <si>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</si>
  <si>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</si>
  <si>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</si>
  <si>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</si>
  <si>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</si>
  <si>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</si>
  <si>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</si>
  <si>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</si>
  <si>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</si>
  <si>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</si>
  <si>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</si>
  <si>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</si>
  <si>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</si>
  <si>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</si>
  <si>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</si>
  <si>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</si>
  <si>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</si>
  <si>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</si>
  <si>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</si>
  <si>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</si>
  <si>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</si>
  <si>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</si>
  <si>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</si>
  <si>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</si>
  <si>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</si>
  <si>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</si>
  <si>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</si>
  <si>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</si>
  <si>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</si>
  <si>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</si>
  <si>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</si>
  <si>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</si>
  <si>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</si>
  <si>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</si>
  <si>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</si>
  <si>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</si>
  <si>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</si>
  <si>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</si>
  <si>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</si>
  <si>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</si>
  <si>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</si>
  <si>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</si>
  <si>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</si>
  <si>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</si>
  <si>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</si>
  <si>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</si>
  <si>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</si>
  <si>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</si>
  <si>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</si>
  <si>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</si>
  <si>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</si>
  <si>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</si>
  <si>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</si>
  <si>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</si>
  <si>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</si>
  <si>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</si>
  <si>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</si>
  <si>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</si>
  <si>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</si>
  <si>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</si>
  <si>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</si>
  <si>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</si>
  <si>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</si>
  <si>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</si>
  <si>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</si>
  <si>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</si>
  <si>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</si>
  <si>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</si>
  <si>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</si>
  <si>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</si>
  <si>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</si>
  <si>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</si>
  <si>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</si>
  <si>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</si>
  <si>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</si>
  <si>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</si>
  <si>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</si>
  <si>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</si>
  <si>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</si>
  <si>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</si>
  <si>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</si>
  <si>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</si>
  <si>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</si>
  <si>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</si>
  <si>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</si>
  <si>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</si>
  <si>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</si>
  <si>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</si>
  <si>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</si>
  <si>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</si>
  <si>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</si>
  <si>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</si>
  <si>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</si>
  <si>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</si>
  <si>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</si>
  <si>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</si>
  <si>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</si>
  <si>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</si>
  <si>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</si>
  <si>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</si>
  <si>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</si>
  <si>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</si>
  <si>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</si>
  <si>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</si>
  <si>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</si>
  <si>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</si>
  <si>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</si>
  <si>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</si>
  <si>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</si>
  <si>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</si>
  <si>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</si>
  <si>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</si>
  <si>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</si>
  <si>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</si>
  <si>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</si>
  <si>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</si>
  <si>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</si>
  <si>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</si>
  <si>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</si>
  <si>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</si>
  <si>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</si>
  <si>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</si>
  <si>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</si>
  <si>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</si>
  <si>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</si>
  <si>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</si>
  <si>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</si>
  <si>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</si>
  <si>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</si>
  <si>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</si>
  <si>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</si>
  <si>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</si>
  <si>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</si>
  <si>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</si>
  <si>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</si>
  <si>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</si>
  <si>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</si>
  <si>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</si>
  <si>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</si>
  <si>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</si>
  <si>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</si>
  <si>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</si>
  <si>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</si>
  <si>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</si>
  <si>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</si>
  <si>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</si>
  <si>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</si>
  <si>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</si>
  <si>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</si>
  <si>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</si>
  <si>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</si>
  <si>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</si>
  <si>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</si>
  <si>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</si>
  <si>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</si>
  <si>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</si>
  <si>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</si>
  <si>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</si>
  <si>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</si>
  <si>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</si>
  <si>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</si>
  <si>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</si>
  <si>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</si>
  <si>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</si>
  <si>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</si>
  <si>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</si>
  <si>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</si>
  <si>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</si>
  <si>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</si>
  <si>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</si>
  <si>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</si>
  <si>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</si>
  <si>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</si>
  <si>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</si>
  <si>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</si>
  <si>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</si>
  <si>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</si>
  <si>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</si>
  <si>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</si>
  <si>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</si>
  <si>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</si>
  <si>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</si>
  <si>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</si>
  <si>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</si>
  <si>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</si>
  <si>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</si>
  <si>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</si>
  <si>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</si>
  <si>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</si>
  <si>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</si>
  <si>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</si>
  <si>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</si>
  <si>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</si>
  <si>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</si>
  <si>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</si>
  <si>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</si>
  <si>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</si>
  <si>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</si>
  <si>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</si>
  <si>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</si>
  <si>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</si>
  <si>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</si>
  <si>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</si>
  <si>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</si>
  <si>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</si>
  <si>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</si>
  <si>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</si>
  <si>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</si>
  <si>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</si>
  <si>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</si>
  <si>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</si>
  <si>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</si>
  <si>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</si>
  <si>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</si>
  <si>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</si>
  <si>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</si>
  <si>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</si>
  <si>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</si>
  <si>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</si>
  <si>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</si>
  <si>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</si>
  <si>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</si>
  <si>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</si>
  <si>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</si>
  <si>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</si>
  <si>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</si>
  <si>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</si>
  <si>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</si>
  <si>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</si>
  <si>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</si>
  <si>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</si>
  <si>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</si>
  <si>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</si>
  <si>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</si>
  <si>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</si>
  <si>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</si>
  <si>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</si>
  <si>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</si>
  <si>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</si>
  <si>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</si>
  <si>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</si>
  <si>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</si>
  <si>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</si>
  <si>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</si>
  <si>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</si>
  <si>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</si>
  <si>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</si>
  <si>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</si>
  <si>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</si>
  <si>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</si>
  <si>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</si>
  <si>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</si>
  <si>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</si>
  <si>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</si>
  <si>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</si>
  <si>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</si>
  <si>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</si>
  <si>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</si>
  <si>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</si>
  <si>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</si>
  <si>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</si>
  <si>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</si>
  <si>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</si>
  <si>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</si>
  <si>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</si>
  <si>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</si>
  <si>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</si>
  <si>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</si>
  <si>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</si>
  <si>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</si>
  <si>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</si>
  <si>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</si>
  <si>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</si>
  <si>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</si>
  <si>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</si>
  <si>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</si>
  <si>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</si>
  <si>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</si>
  <si>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</si>
  <si>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</si>
  <si>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</si>
  <si>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</si>
  <si>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</si>
  <si>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</si>
  <si>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</si>
  <si>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</si>
  <si>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</si>
  <si>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</si>
  <si>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</si>
  <si>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</si>
  <si>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</si>
  <si>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</si>
  <si>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</si>
  <si>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</si>
  <si>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</si>
  <si>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</si>
  <si>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</si>
  <si>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</si>
  <si>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</si>
  <si>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</si>
  <si>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</si>
  <si>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</si>
  <si>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</si>
  <si>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</si>
  <si>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</si>
  <si>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</si>
  <si>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</si>
  <si>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</si>
  <si>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</si>
  <si>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</si>
  <si>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</si>
  <si>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</si>
  <si>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</si>
  <si>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</si>
  <si>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</si>
  <si>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</si>
  <si>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</si>
  <si>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</si>
  <si>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</si>
  <si>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</si>
  <si>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</si>
  <si>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</si>
  <si>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</si>
  <si>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</si>
  <si>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</si>
  <si>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</si>
  <si>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</si>
  <si>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</si>
  <si>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</si>
  <si>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</si>
  <si>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</si>
  <si>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</si>
  <si>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</si>
  <si>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</si>
  <si>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</si>
  <si>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</si>
  <si>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</si>
  <si>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</si>
  <si>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</si>
  <si>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</si>
  <si>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</si>
  <si>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</si>
  <si>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</si>
  <si>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</si>
  <si>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</si>
  <si>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</si>
  <si>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</si>
  <si>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</si>
  <si>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</si>
  <si>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</si>
  <si>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</si>
  <si>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</si>
  <si>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</si>
  <si>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</si>
  <si>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</si>
  <si>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</si>
  <si>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</si>
  <si>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</si>
  <si>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</si>
  <si>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</si>
  <si>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</si>
  <si>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</si>
  <si>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</si>
  <si>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</si>
  <si>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</si>
  <si>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</si>
  <si>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</si>
  <si>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</si>
  <si>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</si>
  <si>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</si>
  <si>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</si>
  <si>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</si>
  <si>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</si>
  <si>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</si>
  <si>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</si>
  <si>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</si>
  <si>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</si>
  <si>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</si>
  <si>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</si>
  <si>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</si>
  <si>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</si>
  <si>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</si>
  <si>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</si>
  <si>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</si>
  <si>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</si>
  <si>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</si>
  <si>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</si>
  <si>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</si>
  <si>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</si>
  <si>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</si>
  <si>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</si>
  <si>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</si>
  <si>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</si>
  <si>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</si>
  <si>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</si>
  <si>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</si>
  <si>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</si>
  <si>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</si>
  <si>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</si>
  <si>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</si>
  <si>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</si>
  <si>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</si>
  <si>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</si>
  <si>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</si>
  <si>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</si>
  <si>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</si>
  <si>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</si>
  <si>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</si>
  <si>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</si>
  <si>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</si>
  <si>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</si>
  <si>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</si>
  <si>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</si>
  <si>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</si>
  <si>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</si>
  <si>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</si>
  <si>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</si>
  <si>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</si>
  <si>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</si>
  <si>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</si>
  <si>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</si>
  <si>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</si>
  <si>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</si>
  <si>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</si>
  <si>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</si>
  <si>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</si>
  <si>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</si>
  <si>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</si>
  <si>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</si>
  <si>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</si>
  <si>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</si>
  <si>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</si>
  <si>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</si>
  <si>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</si>
  <si>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</si>
  <si>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</si>
  <si>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</si>
  <si>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</si>
  <si>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</si>
  <si>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</si>
  <si>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</si>
  <si>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</si>
  <si>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</si>
  <si>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</si>
  <si>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</si>
  <si>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</si>
  <si>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</si>
  <si>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</si>
  <si>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</si>
  <si>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</si>
  <si>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</si>
  <si>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</si>
  <si>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</si>
  <si>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</si>
  <si>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</si>
  <si>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</si>
  <si>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</si>
  <si>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</si>
  <si>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</si>
  <si>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</si>
  <si>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</si>
  <si>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</si>
  <si>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</si>
  <si>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</si>
  <si>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</si>
  <si>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</si>
  <si>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</si>
  <si>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</si>
  <si>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</si>
  <si>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</si>
  <si>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</si>
  <si>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</si>
  <si>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</si>
  <si>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</si>
  <si>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</si>
  <si>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</si>
  <si>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</si>
  <si>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</si>
  <si>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</si>
  <si>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</si>
  <si>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</si>
  <si>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</si>
  <si>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</si>
  <si>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</si>
  <si>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</si>
  <si>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</si>
  <si>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</si>
  <si>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</si>
  <si>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</si>
  <si>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</si>
  <si>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</si>
  <si>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</si>
  <si>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</si>
  <si>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</si>
  <si>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</si>
  <si>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</si>
  <si>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</si>
  <si>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</si>
  <si>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</si>
  <si>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</si>
  <si>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</si>
  <si>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</si>
  <si>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</si>
  <si>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</si>
  <si>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</si>
  <si>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</si>
  <si>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</si>
  <si>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</si>
  <si>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</si>
  <si>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</si>
  <si>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</si>
  <si>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</si>
  <si>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</si>
  <si>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</si>
  <si>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</si>
  <si>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</si>
  <si>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</si>
  <si>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</si>
  <si>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</si>
  <si>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</si>
  <si>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</si>
  <si>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</si>
  <si>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</si>
  <si>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</si>
  <si>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</si>
  <si>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</si>
  <si>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</si>
  <si>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</si>
  <si>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</si>
  <si>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</si>
  <si>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</si>
  <si>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</si>
  <si>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</si>
  <si>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</si>
  <si>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</si>
  <si>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</si>
  <si>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</si>
  <si>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</si>
  <si>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</si>
  <si>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</si>
  <si>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</si>
  <si>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</si>
  <si>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</si>
  <si>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</si>
  <si>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</si>
  <si>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</si>
  <si>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</si>
  <si>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</si>
  <si>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</si>
  <si>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</si>
  <si>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</si>
  <si>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</si>
  <si>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</si>
  <si>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</si>
  <si>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</si>
  <si>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</si>
  <si>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</si>
  <si>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</si>
  <si>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</si>
  <si>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</si>
  <si>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</si>
  <si>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</si>
  <si>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</si>
  <si>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</si>
  <si>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</si>
  <si>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</si>
  <si>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</si>
  <si>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</si>
  <si>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</si>
  <si>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</si>
  <si>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</si>
  <si>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</si>
  <si>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</si>
  <si>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</si>
  <si>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</si>
  <si>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</si>
  <si>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</si>
  <si>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</si>
  <si>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</si>
  <si>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</si>
  <si>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</si>
  <si>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</si>
  <si>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</si>
  <si>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</si>
  <si>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</si>
  <si>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</si>
  <si>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</si>
  <si>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</si>
  <si>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</si>
  <si>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</si>
  <si>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</si>
  <si>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</si>
  <si>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</si>
  <si>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</si>
  <si>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</si>
  <si>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</si>
  <si>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</si>
  <si>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</si>
  <si>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</si>
  <si>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</si>
  <si>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</si>
  <si>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</si>
  <si>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</si>
  <si>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</si>
  <si>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</si>
  <si>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</si>
  <si>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</si>
  <si>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</si>
  <si>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</si>
  <si>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</si>
  <si>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</si>
  <si>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</si>
  <si>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</si>
  <si>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</si>
  <si>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</si>
  <si>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</si>
  <si>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</si>
  <si>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</si>
  <si>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</si>
  <si>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</si>
  <si>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</si>
  <si>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</si>
  <si>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</si>
  <si>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</si>
  <si>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</si>
  <si>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</si>
  <si>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</si>
  <si>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</si>
  <si>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</si>
  <si>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</si>
  <si>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</si>
  <si>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</si>
  <si>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</si>
  <si>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</si>
  <si>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</si>
  <si>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</si>
  <si>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</si>
  <si>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</si>
  <si>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</si>
  <si>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</si>
  <si>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</si>
  <si>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</si>
  <si>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</si>
  <si>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</si>
  <si>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</si>
  <si>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</si>
  <si>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</si>
  <si>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</si>
  <si>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</si>
  <si>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</si>
  <si>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</si>
  <si>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</si>
  <si>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</si>
  <si>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</si>
  <si>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</si>
  <si>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</si>
  <si>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</si>
  <si>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</si>
  <si>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</si>
  <si>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</si>
  <si>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</si>
  <si>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</si>
  <si>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</si>
  <si>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</si>
  <si>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</si>
  <si>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</si>
  <si>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</si>
  <si>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</si>
  <si>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</si>
  <si>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</si>
  <si>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</si>
  <si>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</si>
  <si>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</si>
  <si>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</si>
  <si>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</si>
  <si>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</si>
  <si>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</si>
  <si>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</si>
  <si>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</si>
  <si>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</si>
  <si>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</si>
  <si>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</si>
  <si>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</si>
  <si>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</si>
  <si>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</si>
  <si>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</si>
  <si>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</si>
  <si>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</si>
  <si>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</si>
  <si>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</si>
  <si>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</si>
  <si>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</si>
  <si>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</si>
  <si>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</si>
  <si>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</si>
  <si>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</si>
  <si>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</si>
  <si>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</si>
  <si>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</si>
  <si>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</si>
  <si>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</si>
  <si>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</si>
  <si>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</si>
  <si>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</si>
  <si>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</si>
  <si>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</si>
  <si>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</si>
  <si>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</si>
  <si>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</si>
  <si>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</si>
  <si>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</si>
  <si>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</si>
  <si>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</si>
  <si>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</si>
  <si>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</si>
  <si>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</si>
  <si>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</si>
  <si>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</si>
  <si>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</si>
  <si>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</si>
  <si>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</si>
  <si>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</si>
  <si>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</si>
  <si>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</si>
  <si>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</si>
  <si>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</si>
  <si>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</si>
  <si>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</si>
  <si>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</si>
  <si>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</si>
  <si>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</si>
  <si>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</si>
  <si>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</si>
  <si>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</si>
  <si>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</si>
  <si>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</si>
  <si>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</si>
  <si>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</si>
  <si>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</si>
  <si>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</si>
  <si>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</si>
  <si>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</si>
  <si>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</si>
  <si>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</si>
  <si>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</si>
  <si>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</si>
  <si>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</si>
  <si>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</si>
  <si>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</si>
  <si>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</si>
  <si>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</si>
  <si>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</si>
  <si>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</si>
  <si>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</si>
  <si>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</si>
  <si>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</si>
  <si>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</si>
  <si>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</si>
  <si>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</si>
  <si>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</si>
  <si>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</si>
  <si>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</si>
  <si>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</si>
  <si>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</si>
  <si>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</si>
  <si>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</si>
  <si>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</si>
  <si>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</si>
  <si>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</si>
  <si>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</si>
  <si>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</si>
  <si>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</si>
  <si>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</si>
  <si>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</si>
  <si>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</si>
  <si>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</si>
  <si>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</si>
  <si>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</si>
  <si>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</si>
  <si>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</si>
  <si>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</si>
  <si>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</si>
  <si>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</si>
  <si>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</si>
  <si>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</si>
  <si>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</si>
  <si>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</si>
  <si>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</si>
  <si>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</si>
  <si>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</si>
  <si>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</si>
  <si>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</si>
  <si>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</si>
  <si>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</si>
  <si>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</si>
  <si>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</si>
  <si>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</si>
  <si>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</si>
  <si>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</si>
  <si>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</si>
  <si>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</si>
  <si>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</si>
  <si>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</si>
  <si>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</si>
  <si>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</si>
  <si>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</si>
  <si>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</si>
  <si>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</si>
  <si>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</si>
  <si>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</si>
  <si>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</si>
  <si>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</si>
  <si>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</si>
  <si>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</si>
  <si>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</si>
  <si>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</si>
  <si>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</si>
  <si>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</si>
  <si>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</si>
  <si>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</si>
  <si>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</si>
  <si>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</si>
  <si>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</si>
  <si>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</si>
  <si>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</si>
  <si>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</si>
  <si>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</si>
  <si>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</si>
  <si>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</si>
  <si>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</si>
  <si>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</si>
  <si>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</si>
  <si>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</si>
  <si>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</si>
  <si>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</si>
  <si>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</si>
  <si>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</si>
  <si>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</si>
  <si>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</si>
  <si>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</si>
  <si>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</si>
  <si>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</si>
  <si>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</si>
  <si>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</si>
  <si>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</si>
  <si>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</si>
  <si>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</si>
  <si>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</si>
  <si>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</si>
  <si>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</si>
  <si>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</si>
  <si>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</si>
  <si>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</si>
  <si>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</si>
  <si>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</si>
  <si>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</si>
  <si>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</si>
  <si>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</si>
  <si>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</si>
  <si>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</si>
  <si>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</si>
  <si>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</si>
  <si>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</si>
  <si>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</si>
  <si>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</si>
  <si>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</si>
  <si>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</si>
  <si>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</si>
  <si>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</si>
  <si>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</si>
  <si>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</si>
  <si>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</si>
  <si>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</si>
  <si>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</si>
  <si>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</si>
  <si>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</si>
  <si>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</si>
  <si>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</si>
  <si>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</si>
  <si>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</si>
  <si>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</si>
  <si>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</si>
  <si>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</si>
  <si>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</si>
  <si>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</si>
  <si>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</si>
  <si>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</si>
  <si>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</si>
  <si>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</si>
  <si>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</si>
  <si>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</si>
  <si>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</si>
  <si>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</si>
  <si>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</si>
  <si>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</si>
  <si>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</si>
  <si>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</si>
  <si>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</si>
  <si>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</si>
  <si>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</si>
  <si>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</si>
  <si>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</si>
  <si>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</si>
  <si>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</si>
  <si>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</si>
  <si>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</si>
  <si>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</si>
  <si>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</si>
  <si>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</si>
  <si>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</si>
  <si>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</si>
  <si>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</si>
  <si>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</si>
  <si>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</si>
  <si>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</si>
  <si>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</si>
  <si>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</si>
  <si>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</si>
  <si>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</si>
  <si>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</si>
  <si>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</si>
  <si>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</si>
  <si>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</si>
  <si>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</si>
  <si>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</si>
  <si>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</si>
  <si>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</si>
  <si>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</si>
  <si>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</si>
  <si>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</si>
  <si>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</si>
  <si>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</si>
  <si>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</si>
  <si>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</si>
  <si>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</si>
  <si>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</si>
  <si>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</si>
  <si>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</si>
  <si>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</si>
  <si>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</si>
  <si>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</si>
  <si>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</si>
  <si>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</si>
  <si>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</si>
  <si>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</si>
  <si>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</si>
  <si>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</si>
  <si>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</si>
  <si>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</si>
  <si>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</si>
  <si>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</si>
  <si>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</si>
  <si>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</si>
  <si>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</si>
  <si>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</si>
  <si>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</si>
  <si>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</si>
  <si>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</si>
  <si>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</si>
  <si>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</si>
  <si>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</si>
  <si>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</si>
  <si>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</si>
  <si>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</si>
  <si>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</si>
  <si>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</si>
  <si>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</si>
  <si>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</si>
  <si>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</si>
  <si>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</si>
  <si>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</si>
  <si>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</si>
  <si>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</si>
  <si>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</si>
  <si>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</si>
  <si>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</si>
  <si>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</si>
  <si>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</si>
  <si>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</si>
  <si>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</si>
  <si>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</si>
  <si>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</si>
  <si>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</si>
  <si>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</si>
  <si>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</si>
  <si>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</si>
  <si>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</si>
  <si>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</si>
  <si>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</si>
  <si>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</si>
  <si>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</si>
  <si>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</si>
  <si>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</si>
  <si>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</si>
  <si>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</si>
  <si>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</si>
  <si>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</si>
  <si>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</si>
  <si>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</si>
  <si>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</si>
  <si>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</si>
  <si>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</si>
  <si>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</si>
  <si>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</si>
  <si>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</si>
  <si>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</si>
  <si>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</si>
  <si>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</si>
  <si>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</si>
  <si>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</si>
  <si>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</si>
  <si>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</si>
  <si>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</si>
  <si>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</si>
  <si>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</si>
  <si>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</si>
  <si>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</si>
  <si>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</si>
  <si>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</si>
  <si>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</si>
  <si>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</si>
  <si>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</si>
  <si>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</si>
  <si>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</si>
  <si>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</si>
  <si>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</si>
  <si>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</si>
  <si>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</si>
  <si>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</si>
  <si>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</si>
  <si>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</si>
  <si>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</si>
  <si>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</si>
  <si>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</si>
  <si>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</si>
  <si>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</si>
  <si>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</si>
  <si>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</si>
  <si>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</si>
  <si>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</si>
  <si>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</si>
  <si>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</si>
  <si>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</si>
  <si>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</si>
  <si>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</si>
  <si>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</si>
  <si>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</si>
  <si>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</si>
  <si>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</si>
  <si>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</si>
  <si>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</si>
  <si>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</si>
  <si>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</si>
  <si>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</si>
  <si>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</si>
  <si>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</si>
  <si>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</si>
  <si>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</si>
  <si>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</si>
  <si>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</si>
  <si>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</si>
  <si>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</si>
  <si>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</si>
  <si>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</si>
  <si>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</si>
  <si>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</si>
  <si>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</si>
  <si>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</si>
  <si>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</si>
  <si>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</si>
  <si>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</si>
  <si>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</si>
  <si>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</si>
  <si>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</si>
  <si>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</si>
  <si>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</si>
  <si>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</si>
  <si>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</si>
  <si>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</si>
  <si>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</si>
  <si>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</si>
  <si>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</si>
  <si>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</si>
  <si>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</si>
  <si>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</si>
  <si>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</si>
  <si>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</si>
  <si>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</si>
  <si>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</si>
  <si>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</si>
  <si>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</si>
  <si>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</si>
  <si>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</si>
  <si>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</si>
  <si>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</si>
  <si>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</si>
  <si>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</si>
  <si>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</si>
  <si>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</si>
  <si>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</si>
  <si>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</si>
  <si>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</si>
  <si>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</si>
  <si>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</si>
  <si>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</si>
  <si>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</si>
  <si>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</si>
  <si>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</si>
  <si>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</si>
  <si>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</si>
  <si>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</si>
  <si>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</si>
  <si>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</si>
  <si>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</si>
  <si>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</si>
  <si>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</si>
  <si>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</si>
  <si>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</si>
  <si>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</si>
  <si>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</si>
  <si>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</si>
  <si>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</si>
  <si>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</si>
  <si>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</si>
  <si>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</si>
  <si>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</si>
  <si>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</si>
  <si>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</si>
  <si>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</si>
  <si>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</si>
  <si>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</si>
  <si>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</si>
  <si>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</si>
  <si>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</si>
  <si>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</si>
  <si>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</si>
  <si>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</si>
  <si>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</si>
  <si>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</si>
  <si>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</si>
  <si>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</si>
  <si>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</si>
  <si>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</si>
  <si>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</si>
  <si>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</si>
  <si>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</si>
  <si>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</si>
  <si>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</si>
  <si>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</si>
  <si>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</si>
  <si>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</si>
  <si>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</si>
  <si>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</si>
  <si>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</si>
  <si>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</si>
  <si>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</si>
  <si>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</si>
  <si>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</si>
  <si>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</si>
  <si>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</si>
  <si>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</si>
  <si>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</si>
  <si>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</si>
  <si>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</si>
  <si>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</si>
  <si>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</si>
  <si>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</si>
  <si>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</si>
  <si>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</si>
  <si>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</si>
  <si>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</si>
  <si>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</si>
  <si>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</si>
  <si>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</si>
  <si>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</si>
  <si>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</si>
  <si>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</si>
  <si>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</si>
  <si>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</si>
  <si>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</si>
  <si>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</si>
  <si>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</si>
  <si>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</si>
  <si>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</si>
  <si>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</si>
  <si>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</si>
  <si>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</si>
  <si>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</si>
  <si>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</si>
  <si>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</si>
  <si>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</si>
  <si>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</si>
  <si>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</si>
  <si>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</si>
  <si>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</si>
  <si>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</si>
  <si>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</si>
  <si>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</si>
  <si>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</si>
  <si>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</si>
  <si>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</si>
  <si>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</si>
  <si>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</si>
  <si>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</si>
  <si>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</si>
  <si>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</si>
  <si>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</si>
  <si>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</si>
  <si>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</si>
  <si>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</si>
  <si>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</si>
  <si>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</si>
  <si>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</si>
  <si>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</si>
  <si>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</si>
  <si>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</si>
  <si>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</si>
  <si>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</si>
  <si>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</si>
  <si>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</si>
  <si>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</si>
  <si>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</si>
  <si>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</si>
  <si>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</si>
  <si>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</si>
  <si>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</si>
  <si>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</si>
  <si>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</si>
  <si>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</si>
  <si>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</si>
  <si>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</si>
  <si>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</si>
  <si>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</si>
  <si>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</si>
  <si>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</si>
  <si>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</si>
  <si>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</si>
  <si>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</si>
  <si>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</si>
  <si>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</si>
  <si>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</si>
  <si>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</si>
  <si>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</si>
  <si>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</si>
  <si>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</si>
  <si>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</si>
  <si>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</si>
  <si>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</si>
  <si>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</si>
  <si>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</si>
  <si>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</si>
  <si>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</si>
  <si>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</si>
  <si>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</si>
  <si>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</si>
  <si>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</si>
  <si>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</si>
  <si>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</si>
  <si>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</si>
  <si>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</si>
  <si>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</si>
  <si>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</si>
  <si>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</si>
  <si>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</si>
  <si>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</si>
  <si>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</si>
  <si>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</si>
  <si>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</si>
  <si>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</si>
  <si>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</si>
  <si>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</si>
  <si>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</si>
  <si>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</si>
  <si>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</si>
  <si>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</si>
  <si>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</si>
  <si>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</si>
  <si>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</si>
  <si>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</si>
  <si>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</si>
  <si>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</si>
  <si>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</si>
  <si>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</si>
  <si>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</si>
  <si>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</si>
  <si>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</si>
  <si>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</si>
  <si>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</si>
  <si>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</si>
  <si>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</si>
  <si>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</si>
  <si>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</si>
  <si>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</si>
  <si>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</si>
  <si>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</si>
  <si>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</si>
  <si>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</si>
  <si>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</si>
  <si>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</si>
  <si>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</si>
  <si>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</si>
  <si>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</si>
  <si>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</si>
  <si>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</si>
  <si>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</si>
  <si>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</si>
  <si>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</si>
  <si>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</si>
  <si>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</si>
  <si>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</si>
  <si>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</si>
  <si>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</si>
  <si>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</si>
  <si>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</si>
  <si>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</si>
  <si>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</si>
  <si>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</si>
  <si>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</si>
  <si>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</si>
  <si>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</si>
  <si>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</si>
  <si>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</si>
  <si>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</si>
  <si>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</si>
  <si>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</si>
  <si>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</si>
  <si>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</si>
  <si>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</si>
  <si>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</si>
  <si>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</si>
  <si>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</si>
  <si>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</si>
  <si>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</si>
  <si>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</si>
  <si>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</si>
  <si>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</si>
  <si>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</si>
  <si>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</si>
  <si>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</si>
  <si>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</si>
  <si>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</si>
  <si>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</si>
  <si>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</si>
  <si>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</si>
  <si>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</si>
  <si>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</si>
  <si>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</si>
  <si>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</si>
  <si>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</si>
  <si>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</si>
  <si>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</si>
  <si>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</si>
  <si>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</si>
  <si>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</si>
  <si>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</si>
  <si>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</si>
  <si>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</si>
  <si>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</si>
  <si>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</si>
  <si>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</si>
  <si>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</si>
  <si>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</si>
  <si>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</si>
  <si>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</si>
  <si>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</si>
  <si>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</si>
  <si>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</si>
  <si>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</si>
  <si>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</si>
  <si>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</si>
  <si>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</si>
  <si>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</si>
  <si>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</si>
  <si>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</si>
  <si>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</si>
  <si>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</si>
  <si>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</si>
  <si>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</si>
  <si>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</si>
  <si>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</si>
  <si>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</si>
  <si>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</si>
  <si>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</si>
  <si>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</si>
  <si>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</si>
  <si>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</si>
  <si>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</si>
  <si>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</si>
  <si>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</si>
  <si>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</si>
  <si>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</si>
  <si>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</si>
  <si>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</si>
  <si>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</si>
  <si>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</si>
  <si>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</si>
  <si>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</si>
  <si>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</si>
  <si>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</si>
  <si>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</si>
  <si>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</si>
  <si>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</si>
  <si>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</si>
  <si>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</si>
  <si>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</si>
  <si>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</si>
  <si>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</si>
  <si>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</si>
  <si>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</si>
  <si>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</si>
  <si>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</si>
  <si>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</si>
  <si>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</si>
  <si>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</si>
  <si>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</si>
  <si>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</si>
  <si>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</si>
  <si>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</si>
  <si>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</si>
  <si>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</si>
  <si>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</si>
  <si>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</si>
  <si>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</si>
  <si>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</si>
  <si>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</si>
  <si>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</si>
  <si>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</si>
  <si>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</si>
  <si>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</si>
  <si>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</si>
  <si>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</si>
  <si>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</si>
  <si>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</si>
  <si>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</si>
  <si>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</si>
  <si>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</si>
  <si>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</si>
  <si>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</si>
  <si>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</si>
  <si>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</si>
  <si>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</si>
  <si>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</si>
  <si>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</si>
  <si>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</si>
  <si>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</si>
  <si>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</si>
  <si>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</si>
  <si>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</si>
  <si>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</si>
  <si>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</si>
  <si>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</si>
  <si>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</si>
  <si>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</si>
  <si>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</si>
  <si>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</si>
  <si>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</si>
  <si>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</si>
  <si>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</si>
  <si>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</si>
  <si>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</si>
  <si>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</si>
  <si>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</si>
  <si>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</si>
  <si>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</si>
  <si>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</si>
  <si>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</si>
  <si>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</si>
  <si>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</si>
  <si>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</si>
  <si>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</si>
  <si>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</si>
  <si>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</si>
  <si>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</si>
  <si>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</si>
  <si>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</si>
  <si>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</si>
  <si>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</si>
  <si>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</si>
  <si>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</si>
  <si>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</si>
  <si>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</si>
  <si>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</si>
  <si>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</si>
  <si>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</si>
  <si>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</si>
  <si>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</si>
  <si>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</si>
  <si>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</si>
  <si>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</si>
  <si>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</si>
  <si>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</si>
  <si>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</si>
  <si>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</si>
  <si>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</si>
  <si>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</si>
  <si>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</si>
  <si>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</si>
  <si>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</si>
  <si>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</si>
  <si>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</si>
  <si>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</si>
  <si>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</si>
  <si>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</si>
  <si>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</si>
  <si>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</si>
  <si>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</si>
  <si>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</si>
  <si>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</si>
  <si>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</si>
  <si>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</si>
  <si>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</si>
  <si>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</si>
  <si>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</si>
  <si>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</si>
  <si>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</si>
  <si>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</si>
  <si>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</si>
  <si>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</si>
  <si>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</si>
  <si>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</si>
  <si>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</si>
  <si>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</si>
  <si>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</si>
  <si>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</si>
  <si>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</si>
  <si>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</si>
  <si>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</si>
  <si>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</si>
  <si>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</si>
  <si>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</si>
  <si>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</si>
  <si>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</si>
  <si>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</si>
  <si>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</si>
  <si>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</si>
  <si>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</si>
  <si>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</si>
  <si>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</si>
  <si>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</si>
  <si>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</si>
  <si>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</si>
  <si>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</si>
  <si>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</si>
  <si>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</si>
  <si>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</si>
  <si>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</si>
  <si>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</si>
  <si>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</si>
  <si>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</si>
  <si>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</si>
  <si>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</si>
  <si>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</si>
  <si>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</si>
  <si>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</si>
  <si>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</si>
  <si>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</si>
  <si>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</si>
  <si>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</si>
  <si>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</si>
  <si>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</si>
  <si>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</si>
  <si>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</si>
  <si>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</si>
  <si>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</si>
  <si>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</si>
  <si>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</si>
  <si>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</si>
  <si>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</si>
  <si>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</si>
  <si>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</si>
  <si>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</si>
  <si>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</si>
  <si>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</si>
  <si>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</si>
  <si>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</si>
  <si>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</si>
  <si>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</si>
  <si>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</si>
  <si>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</si>
  <si>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</si>
  <si>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</si>
  <si>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</si>
  <si>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</si>
  <si>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</si>
  <si>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</si>
  <si>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</si>
  <si>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</si>
  <si>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</si>
  <si>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</si>
  <si>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</si>
  <si>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</si>
  <si>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</si>
  <si>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</si>
  <si>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</si>
  <si>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</si>
  <si>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</si>
  <si>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</si>
  <si>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</si>
  <si>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</si>
  <si>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</si>
  <si>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</si>
  <si>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</si>
  <si>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</si>
  <si>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</si>
  <si>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</si>
  <si>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</si>
  <si>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</si>
  <si>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</si>
  <si>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</si>
  <si>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</si>
  <si>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</si>
  <si>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</si>
  <si>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</si>
  <si>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</si>
  <si>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</si>
  <si>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</si>
  <si>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</si>
  <si>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</si>
  <si>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</si>
  <si>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</si>
  <si>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</si>
  <si>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</si>
  <si>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</si>
  <si>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</si>
  <si>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</si>
  <si>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</si>
  <si>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</si>
  <si>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</si>
  <si>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</si>
  <si>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</si>
  <si>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</si>
  <si>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</si>
  <si>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</si>
  <si>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</si>
  <si>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</si>
  <si>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</si>
  <si>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</si>
  <si>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</si>
  <si>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</si>
  <si>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</si>
  <si>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</si>
  <si>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</si>
  <si>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</si>
  <si>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</si>
  <si>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</si>
  <si>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</si>
  <si>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</si>
  <si>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</si>
  <si>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</si>
  <si>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</si>
  <si>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</si>
  <si>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</si>
  <si>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</si>
  <si>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</si>
  <si>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</si>
  <si>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</si>
  <si>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</si>
  <si>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</si>
  <si>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</si>
  <si>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</si>
  <si>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</si>
  <si>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</si>
  <si>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</si>
  <si>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</si>
  <si>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</si>
  <si>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</si>
  <si>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</si>
  <si>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</si>
  <si>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</si>
  <si>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</si>
  <si>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</si>
  <si>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</si>
  <si>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</si>
  <si>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</si>
  <si>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</si>
  <si>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</si>
  <si>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</si>
  <si>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</si>
  <si>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</si>
  <si>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</si>
  <si>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</si>
  <si>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</si>
  <si>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</si>
  <si>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</si>
  <si>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</si>
  <si>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</si>
  <si>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</si>
  <si>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</si>
  <si>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</si>
  <si>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</si>
  <si>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</si>
  <si>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</si>
  <si>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</si>
  <si>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</si>
  <si>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</si>
  <si>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</si>
  <si>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</si>
  <si>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</si>
  <si>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</si>
  <si>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</si>
  <si>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</si>
  <si>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</si>
  <si>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</si>
  <si>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</si>
  <si>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</si>
  <si>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</si>
  <si>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</si>
  <si>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</si>
  <si>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</si>
  <si>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</si>
  <si>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</si>
  <si>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</si>
  <si>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</si>
  <si>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</si>
  <si>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</si>
  <si>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</si>
  <si>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</si>
  <si>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</si>
  <si>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</si>
  <si>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</si>
  <si>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</si>
  <si>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</si>
  <si>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</si>
  <si>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</si>
  <si>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</si>
  <si>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</si>
  <si>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</si>
  <si>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</si>
  <si>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</si>
  <si>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</si>
  <si>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</si>
  <si>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</si>
  <si>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</si>
  <si>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</si>
  <si>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</si>
  <si>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</si>
  <si>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</si>
  <si>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</si>
  <si>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</si>
  <si>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</si>
  <si>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</si>
  <si>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</si>
  <si>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</si>
  <si>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</si>
  <si>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</si>
  <si>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</si>
  <si>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</si>
  <si>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</si>
  <si>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</si>
  <si>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</si>
  <si>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</si>
  <si>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</si>
  <si>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</si>
  <si>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</si>
  <si>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</si>
  <si>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</si>
  <si>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</si>
  <si>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</si>
  <si>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</si>
  <si>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</si>
  <si>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</si>
  <si>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</si>
  <si>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</si>
  <si>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</si>
  <si>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</si>
  <si>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</si>
  <si>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</si>
  <si>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</si>
  <si>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</si>
  <si>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</si>
  <si>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</si>
  <si>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</si>
  <si>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</si>
  <si>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</si>
  <si>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</si>
  <si>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</si>
  <si>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</si>
  <si>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</si>
  <si>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</si>
  <si>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</si>
  <si>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</si>
  <si>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</si>
  <si>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</si>
  <si>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</si>
  <si>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</si>
  <si>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</si>
  <si>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</si>
  <si>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</si>
  <si>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</si>
  <si>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</si>
  <si>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</si>
  <si>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</si>
  <si>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</si>
  <si>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</si>
  <si>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</si>
  <si>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</si>
  <si>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</si>
  <si>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</si>
  <si>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</si>
  <si>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</si>
  <si>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</si>
  <si>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</si>
  <si>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</si>
  <si>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</si>
  <si>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</si>
  <si>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</si>
  <si>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</si>
  <si>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</si>
  <si>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</si>
  <si>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</si>
  <si>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</si>
  <si>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</si>
  <si>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</si>
  <si>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</si>
  <si>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</si>
  <si>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</si>
  <si>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</si>
  <si>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</si>
  <si>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</si>
  <si>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</si>
  <si>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</si>
  <si>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</si>
  <si>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</si>
  <si>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</si>
  <si>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</si>
  <si>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</si>
  <si>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</si>
  <si>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</si>
  <si>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</si>
  <si>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</si>
  <si>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</si>
  <si>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</si>
  <si>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</si>
  <si>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</si>
  <si>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</si>
  <si>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</si>
  <si>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</si>
  <si>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</si>
  <si>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</si>
  <si>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</si>
  <si>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</si>
  <si>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</si>
  <si>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</si>
  <si>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</si>
  <si>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</si>
  <si>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</si>
  <si>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</si>
  <si>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</si>
  <si>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</si>
  <si>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</si>
  <si>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</si>
  <si>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</si>
  <si>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</si>
  <si>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</si>
  <si>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</si>
  <si>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</si>
  <si>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</si>
  <si>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</si>
  <si>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</si>
  <si>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</si>
  <si>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</si>
  <si>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</si>
  <si>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</si>
  <si>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</si>
  <si>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</si>
  <si>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</si>
  <si>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</si>
  <si>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</si>
  <si>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</si>
  <si>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</si>
  <si>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</si>
  <si>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</si>
  <si>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</si>
  <si>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</si>
  <si>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</si>
  <si>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</si>
  <si>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</si>
  <si>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</si>
  <si>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</si>
  <si>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</si>
  <si>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</si>
  <si>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</si>
  <si>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</si>
  <si>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</si>
  <si>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</si>
  <si>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</si>
  <si>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</si>
  <si>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</si>
  <si>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</si>
  <si>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</si>
  <si>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</si>
  <si>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</si>
  <si>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</si>
  <si>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</si>
  <si>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</si>
  <si>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</si>
  <si>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</si>
  <si>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</si>
  <si>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</si>
  <si>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</si>
  <si>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</si>
  <si>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</si>
  <si>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</si>
  <si>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</si>
  <si>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</si>
  <si>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</si>
  <si>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</si>
  <si>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</si>
  <si>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</si>
  <si>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</si>
  <si>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</si>
  <si>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</si>
  <si>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</si>
  <si>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</si>
  <si>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</si>
  <si>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</si>
  <si>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</si>
  <si>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</si>
  <si>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</si>
  <si>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</si>
  <si>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</si>
  <si>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</si>
  <si>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</si>
  <si>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</si>
  <si>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</si>
  <si>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</si>
  <si>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</si>
  <si>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</si>
  <si>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</si>
  <si>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</si>
  <si>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</si>
  <si>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</si>
  <si>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</si>
  <si>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</si>
  <si>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</si>
  <si>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</si>
  <si>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</si>
  <si>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</si>
  <si>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</si>
  <si>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</si>
  <si>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</si>
  <si>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</si>
  <si>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</si>
  <si>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</si>
  <si>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</si>
  <si>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</si>
  <si>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</si>
  <si>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</si>
  <si>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</si>
  <si>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</si>
  <si>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</si>
  <si>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</si>
  <si>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</si>
  <si>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</si>
  <si>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</si>
  <si>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</si>
  <si>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</si>
  <si>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</si>
  <si>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</si>
  <si>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</si>
  <si>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</si>
  <si>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</si>
  <si>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</si>
  <si>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</si>
  <si>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</si>
  <si>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</si>
  <si>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</si>
  <si>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</si>
  <si>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</si>
  <si>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</si>
  <si>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</si>
  <si>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</si>
  <si>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</si>
  <si>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</si>
  <si>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</si>
  <si>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</si>
  <si>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</si>
  <si>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</si>
  <si>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</si>
  <si>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</si>
  <si>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</si>
  <si>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</si>
  <si>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</si>
  <si>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</si>
  <si>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</si>
  <si>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</si>
  <si>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</si>
  <si>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</si>
  <si>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</si>
  <si>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</si>
  <si>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</si>
  <si>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</si>
  <si>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</si>
  <si>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</si>
  <si>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</si>
  <si>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</si>
  <si>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</si>
  <si>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</si>
  <si>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</si>
  <si>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</si>
  <si>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</si>
  <si>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</si>
  <si>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</si>
  <si>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</si>
  <si>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</si>
  <si>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</si>
  <si>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</si>
  <si>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</si>
  <si>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</si>
  <si>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</si>
  <si>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</si>
  <si>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</si>
  <si>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</si>
  <si>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</si>
  <si>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</si>
  <si>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</si>
  <si>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</si>
  <si>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</si>
  <si>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</si>
  <si>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</si>
  <si>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</si>
  <si>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</si>
  <si>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</si>
  <si>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</si>
  <si>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</si>
  <si>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</si>
  <si>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</si>
  <si>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</si>
  <si>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</si>
  <si>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</si>
  <si>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</si>
  <si>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</si>
  <si>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</si>
  <si>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</si>
  <si>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</si>
  <si>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</si>
  <si>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</si>
  <si>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</si>
  <si>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</si>
  <si>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</si>
  <si>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</si>
  <si>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</si>
  <si>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</si>
  <si>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</si>
  <si>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</si>
  <si>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</si>
  <si>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</si>
  <si>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</si>
  <si>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</si>
  <si>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</si>
  <si>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</si>
  <si>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</si>
  <si>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</si>
  <si>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</si>
  <si>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</si>
  <si>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</si>
  <si>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</si>
  <si>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</si>
  <si>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</si>
  <si>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</si>
  <si>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</si>
  <si>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</si>
  <si>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</si>
  <si>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</si>
  <si>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</si>
  <si>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</si>
  <si>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</si>
  <si>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</si>
  <si>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</si>
  <si>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</si>
  <si>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</si>
  <si>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</si>
  <si>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</si>
  <si>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</si>
  <si>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</si>
  <si>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</si>
  <si>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</si>
  <si>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</si>
  <si>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</si>
  <si>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</si>
  <si>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</si>
  <si>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</si>
  <si>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</si>
  <si>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</si>
  <si>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</si>
  <si>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</si>
  <si>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</si>
  <si>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</si>
  <si>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</si>
  <si>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</si>
  <si>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</si>
  <si>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</si>
  <si>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</si>
  <si>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</si>
  <si>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</si>
  <si>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</si>
  <si>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</si>
  <si>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</si>
  <si>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</si>
  <si>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</si>
  <si>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</si>
  <si>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</si>
  <si>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</si>
  <si>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</si>
  <si>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</si>
  <si>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</si>
  <si>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</si>
  <si>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</si>
  <si>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</si>
  <si>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</si>
  <si>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</si>
  <si>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</si>
  <si>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</si>
  <si>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</si>
  <si>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</si>
  <si>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</si>
  <si>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</si>
  <si>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</si>
  <si>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</si>
  <si>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</si>
  <si>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</si>
  <si>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</si>
  <si>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</si>
  <si>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</si>
  <si>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</si>
  <si>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</si>
  <si>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</si>
  <si>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</si>
  <si>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</si>
  <si>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</si>
  <si>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</si>
  <si>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</si>
  <si>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</si>
  <si>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</si>
  <si>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</si>
  <si>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</si>
  <si>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</si>
  <si>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</si>
  <si>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</si>
  <si>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</si>
  <si>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</si>
  <si>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</si>
  <si>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</si>
  <si>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</si>
  <si>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</si>
  <si>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</si>
  <si>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</si>
  <si>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</si>
  <si>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</si>
  <si>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</si>
  <si>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</si>
  <si>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</si>
  <si>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</si>
  <si>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</si>
  <si>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</si>
  <si>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</si>
  <si>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</si>
  <si>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</si>
  <si>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</si>
  <si>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</si>
  <si>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</si>
  <si>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</si>
  <si>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</si>
  <si>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</si>
  <si>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</si>
  <si>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</si>
  <si>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</si>
  <si>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</si>
  <si>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</si>
  <si>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</si>
  <si>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</si>
  <si>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</si>
  <si>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</si>
  <si>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</si>
  <si>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</si>
  <si>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</si>
  <si>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</si>
  <si>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</si>
  <si>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</si>
  <si>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</si>
  <si>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</si>
  <si>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</si>
  <si>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</si>
  <si>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</si>
  <si>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</si>
  <si>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</si>
  <si>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</si>
  <si>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</si>
  <si>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</si>
  <si>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</si>
  <si>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</si>
  <si>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</si>
  <si>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</si>
  <si>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</si>
  <si>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</si>
  <si>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</si>
  <si>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</si>
  <si>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</si>
  <si>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</si>
  <si>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</si>
  <si>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</si>
  <si>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</si>
  <si>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</si>
  <si>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</si>
  <si>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</si>
  <si>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</si>
  <si>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</si>
  <si>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</si>
  <si>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</si>
  <si>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</si>
  <si>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</si>
  <si>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</si>
  <si>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</si>
  <si>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</si>
  <si>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</si>
  <si>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</si>
  <si>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</si>
  <si>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</si>
  <si>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</si>
  <si>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</si>
  <si>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</si>
  <si>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</si>
  <si>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</si>
  <si>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</si>
  <si>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</si>
  <si>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</si>
  <si>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</si>
  <si>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</si>
  <si>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</si>
  <si>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</si>
  <si>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</si>
  <si>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</si>
  <si>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</si>
  <si>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</si>
  <si>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</si>
  <si>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</si>
  <si>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</si>
  <si>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</si>
  <si>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</si>
  <si>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</si>
  <si>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</si>
  <si>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</si>
  <si>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</si>
  <si>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</si>
  <si>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</si>
  <si>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</si>
  <si>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</si>
  <si>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</si>
  <si>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</si>
  <si>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</si>
  <si>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</si>
  <si>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</si>
  <si>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</si>
  <si>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</si>
  <si>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</si>
  <si>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</si>
  <si>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</si>
  <si>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</si>
  <si>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</si>
  <si>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</si>
  <si>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</si>
  <si>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</si>
  <si>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</si>
  <si>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</si>
  <si>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</si>
  <si>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</si>
  <si>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</si>
  <si>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</si>
  <si>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</si>
  <si>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</si>
  <si>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</si>
  <si>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</si>
  <si>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</si>
  <si>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</si>
  <si>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</si>
  <si>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</si>
  <si>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</si>
  <si>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</si>
  <si>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</si>
  <si>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</si>
  <si>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</si>
  <si>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</si>
  <si>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</si>
  <si>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</si>
  <si>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</si>
  <si>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</si>
  <si>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</si>
  <si>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</si>
  <si>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</si>
  <si>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</si>
  <si>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</si>
  <si>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</si>
  <si>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</si>
  <si>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</si>
  <si>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</si>
  <si>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</si>
  <si>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</si>
  <si>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</si>
  <si>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</si>
  <si>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</si>
  <si>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</si>
  <si>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</si>
  <si>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</si>
  <si>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</si>
  <si>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</si>
  <si>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</si>
  <si>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</si>
  <si>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</si>
  <si>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</si>
  <si>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</si>
  <si>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</si>
  <si>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</si>
  <si>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</si>
  <si>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</si>
  <si>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</si>
  <si>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</si>
  <si>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</si>
  <si>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</si>
  <si>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</si>
  <si>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</si>
  <si>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</si>
  <si>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</si>
  <si>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</si>
  <si>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</si>
  <si>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</si>
  <si>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</si>
  <si>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</si>
  <si>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</si>
  <si>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</si>
  <si>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</si>
  <si>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</si>
  <si>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</si>
  <si>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</si>
  <si>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</si>
  <si>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</si>
  <si>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</si>
  <si>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</si>
  <si>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</si>
  <si>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</si>
  <si>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</si>
  <si>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</si>
  <si>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</si>
  <si>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</si>
  <si>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</si>
  <si>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</si>
  <si>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</si>
  <si>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</si>
  <si>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</si>
  <si>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</si>
  <si>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</si>
  <si>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</si>
  <si>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</si>
  <si>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</si>
  <si>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</si>
  <si>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</si>
  <si>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</si>
  <si>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</si>
  <si>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</si>
  <si>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</si>
  <si>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</si>
  <si>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</si>
  <si>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</si>
  <si>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</si>
  <si>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</si>
  <si>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</si>
  <si>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</si>
  <si>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</si>
  <si>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</si>
  <si>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</si>
  <si>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</si>
  <si>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</si>
  <si>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</si>
  <si>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</si>
  <si>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</si>
  <si>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</si>
  <si>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</si>
  <si>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</si>
  <si>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</si>
  <si>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</si>
  <si>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</si>
  <si>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</si>
  <si>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</si>
  <si>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</si>
  <si>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</si>
  <si>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</si>
  <si>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</si>
  <si>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</si>
  <si>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</si>
  <si>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</si>
  <si>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</si>
  <si>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</si>
  <si>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</si>
  <si>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</si>
  <si>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</si>
  <si>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</si>
  <si>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</si>
  <si>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</si>
  <si>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</si>
  <si>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</si>
  <si>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</si>
  <si>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</si>
  <si>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</si>
  <si>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</si>
  <si>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</si>
  <si>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</si>
  <si>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</si>
  <si>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</si>
  <si>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</si>
  <si>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</si>
  <si>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</si>
  <si>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</si>
  <si>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</si>
  <si>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</si>
  <si>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</si>
  <si>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</si>
  <si>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</si>
  <si>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</si>
  <si>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</si>
  <si>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</si>
  <si>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</si>
  <si>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</si>
  <si>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</si>
  <si>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</si>
  <si>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</si>
  <si>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</si>
  <si>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</si>
  <si>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</si>
  <si>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</si>
  <si>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</si>
  <si>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</si>
  <si>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</si>
  <si>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</si>
  <si>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</si>
  <si>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</si>
  <si>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</si>
  <si>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</si>
  <si>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</si>
  <si>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</si>
  <si>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</si>
  <si>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</si>
  <si>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</si>
  <si>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</si>
  <si>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</si>
  <si>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</si>
  <si>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</si>
  <si>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</si>
  <si>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</si>
  <si>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</si>
  <si>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</si>
  <si>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</si>
  <si>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</si>
  <si>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</si>
  <si>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</si>
  <si>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</si>
  <si>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</si>
  <si>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</si>
  <si>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</si>
  <si>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</si>
  <si>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</si>
  <si>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</si>
  <si>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</si>
  <si>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</si>
  <si>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</si>
  <si>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</si>
  <si>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</si>
  <si>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</si>
  <si>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</si>
  <si>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</si>
  <si>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</si>
  <si>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</si>
  <si>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</si>
  <si>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</si>
  <si>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</si>
  <si>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</si>
  <si>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</si>
  <si>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</si>
  <si>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</si>
  <si>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</si>
  <si>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</si>
  <si>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</si>
  <si>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</si>
  <si>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</si>
  <si>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</si>
  <si>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</si>
  <si>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</si>
  <si>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</si>
  <si>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</si>
  <si>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</si>
  <si>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</si>
  <si>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</si>
  <si>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</si>
  <si>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</si>
  <si>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</si>
  <si>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</si>
  <si>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</si>
  <si>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</si>
  <si>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</si>
  <si>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</si>
  <si>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</si>
  <si>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</si>
  <si>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</si>
  <si>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</si>
  <si>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</si>
  <si>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</si>
  <si>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</si>
  <si>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</si>
  <si>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</si>
  <si>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</si>
  <si>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</si>
  <si>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</si>
  <si>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</si>
  <si>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</si>
  <si>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</si>
  <si>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</si>
  <si>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</si>
  <si>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</si>
  <si>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</si>
  <si>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</si>
  <si>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</si>
  <si>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</si>
  <si>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</si>
  <si>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</si>
  <si>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</si>
  <si>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</si>
  <si>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</si>
  <si>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</si>
  <si>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</si>
  <si>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</si>
  <si>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</si>
  <si>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</si>
  <si>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</si>
  <si>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</si>
  <si>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</si>
  <si>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</si>
  <si>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</si>
  <si>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</si>
  <si>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</si>
  <si>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</si>
  <si>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</si>
  <si>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</si>
  <si>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</si>
  <si>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</si>
  <si>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</si>
  <si>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</si>
  <si>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</si>
  <si>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</si>
  <si>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</si>
  <si>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</si>
  <si>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</si>
  <si>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</si>
  <si>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</si>
  <si>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</si>
  <si>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</si>
  <si>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</si>
  <si>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</si>
  <si>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</si>
  <si>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</si>
  <si>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</si>
  <si>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</si>
  <si>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</si>
  <si>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</si>
  <si>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</si>
  <si>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</si>
  <si>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</si>
  <si>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</si>
  <si>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</si>
  <si>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</si>
  <si>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</si>
  <si>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</si>
  <si>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</si>
  <si>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</si>
  <si>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</si>
  <si>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</si>
  <si>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</si>
  <si>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</si>
  <si>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</si>
  <si>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</si>
  <si>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</si>
  <si>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</si>
  <si>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</si>
  <si>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</si>
  <si>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</si>
  <si>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</si>
  <si>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</si>
  <si>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</si>
  <si>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</si>
  <si>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</si>
  <si>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</si>
  <si>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</si>
  <si>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</si>
  <si>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</si>
  <si>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</si>
  <si>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</si>
  <si>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</si>
  <si>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</si>
  <si>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</si>
  <si>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</si>
  <si>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</si>
  <si>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</si>
  <si>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</si>
  <si>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</si>
  <si>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</si>
  <si>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</si>
  <si>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</si>
  <si>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</si>
  <si>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</si>
  <si>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</si>
  <si>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</si>
  <si>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</si>
  <si>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</si>
  <si>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</si>
  <si>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</si>
  <si>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</si>
  <si>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</si>
  <si>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</si>
  <si>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</si>
  <si>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</si>
  <si>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</si>
  <si>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</si>
  <si>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</si>
  <si>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</si>
  <si>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</si>
  <si>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</si>
  <si>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</si>
  <si>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</si>
  <si>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</si>
  <si>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</si>
  <si>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</si>
  <si>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</si>
  <si>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</si>
  <si>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</si>
  <si>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</si>
  <si>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</si>
  <si>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</si>
  <si>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</si>
  <si>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</si>
  <si>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</si>
  <si>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</si>
  <si>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</si>
  <si>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</si>
  <si>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</si>
  <si>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</si>
  <si>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</si>
  <si>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</si>
  <si>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</si>
  <si>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</si>
  <si>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</si>
  <si>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</si>
  <si>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</si>
  <si>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</si>
  <si>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</si>
  <si>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</si>
  <si>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</si>
  <si>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</si>
  <si>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</si>
  <si>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</si>
  <si>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</si>
  <si>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</si>
  <si>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</si>
  <si>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</si>
  <si>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</si>
  <si>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</si>
  <si>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</si>
  <si>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</si>
  <si>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</si>
  <si>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</si>
  <si>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</si>
  <si>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</si>
  <si>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</si>
  <si>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</si>
  <si>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</si>
  <si>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</si>
  <si>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</si>
  <si>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</si>
  <si>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</si>
  <si>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</si>
  <si>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</si>
  <si>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</si>
  <si>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</si>
  <si>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</si>
  <si>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</si>
  <si>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</si>
  <si>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</si>
  <si>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</si>
  <si>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</si>
  <si>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</si>
  <si>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</si>
  <si>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</si>
  <si>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</si>
  <si>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</si>
  <si>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</si>
  <si>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</si>
  <si>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</si>
  <si>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</si>
  <si>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</si>
  <si>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</si>
  <si>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</si>
  <si>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</si>
  <si>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</si>
  <si>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</si>
  <si>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</si>
  <si>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</si>
  <si>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</si>
  <si>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</si>
  <si>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</si>
  <si>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</si>
  <si>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</si>
  <si>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</si>
  <si>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</si>
  <si>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</si>
  <si>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</si>
  <si>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</si>
  <si>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</si>
  <si>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</si>
  <si>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</si>
  <si>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</si>
  <si>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</si>
  <si>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</si>
  <si>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</si>
  <si>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</si>
  <si>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</si>
  <si>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</si>
  <si>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</si>
  <si>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</si>
  <si>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</si>
  <si>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</si>
  <si>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</si>
  <si>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</si>
  <si>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</si>
  <si>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</si>
  <si>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</si>
  <si>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</si>
  <si>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</si>
  <si>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</si>
  <si>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</si>
  <si>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</si>
  <si>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</si>
  <si>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</si>
  <si>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</si>
  <si>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</si>
  <si>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</si>
  <si>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</si>
  <si>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</si>
  <si>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</si>
  <si>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</si>
  <si>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</si>
  <si>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</si>
  <si>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</si>
  <si>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</si>
  <si>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</si>
  <si>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</si>
  <si>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</si>
  <si>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</si>
  <si>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</si>
  <si>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</si>
  <si>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</si>
  <si>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</si>
  <si>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</si>
  <si>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</si>
  <si>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</si>
  <si>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</si>
  <si>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</si>
  <si>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</si>
  <si>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</si>
  <si>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</si>
  <si>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</si>
  <si>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</si>
  <si>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</si>
  <si>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</si>
  <si>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</si>
  <si>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</si>
  <si>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</si>
  <si>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</si>
  <si>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</si>
  <si>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</si>
  <si>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</si>
  <si>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</si>
  <si>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</si>
  <si>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</si>
  <si>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</si>
  <si>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</si>
  <si>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</si>
  <si>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</si>
  <si>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</si>
  <si>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</si>
  <si>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</si>
  <si>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</si>
  <si>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</si>
  <si>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</si>
  <si>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</si>
  <si>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</si>
  <si>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</si>
  <si>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</si>
  <si>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</si>
  <si>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</si>
  <si>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</si>
  <si>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</si>
  <si>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</si>
  <si>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</si>
  <si>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</si>
  <si>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</si>
  <si>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</si>
  <si>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</si>
  <si>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</si>
  <si>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</si>
  <si>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</si>
  <si>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</si>
  <si>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</si>
  <si>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</si>
  <si>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</si>
  <si>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</si>
  <si>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</si>
  <si>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</si>
  <si>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</si>
  <si>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</si>
  <si>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</si>
  <si>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</si>
  <si>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</si>
  <si>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</si>
  <si>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</si>
  <si>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</si>
  <si>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</si>
  <si>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</si>
  <si>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</si>
  <si>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</si>
  <si>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</si>
  <si>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</si>
  <si>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</si>
  <si>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</si>
  <si>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</si>
  <si>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</si>
  <si>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</si>
  <si>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</si>
  <si>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</si>
  <si>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</si>
  <si>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</si>
  <si>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</si>
  <si>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</si>
  <si>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</si>
  <si>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</si>
  <si>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</si>
  <si>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</si>
  <si>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</si>
  <si>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</si>
  <si>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</si>
  <si>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</si>
  <si>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</si>
  <si>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</si>
  <si>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</si>
  <si>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</si>
  <si>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</si>
  <si>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</si>
  <si>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</si>
  <si>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</si>
  <si>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</si>
  <si>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</si>
  <si>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</si>
  <si>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</si>
  <si>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</si>
  <si>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</si>
  <si>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</si>
  <si>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</si>
  <si>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</si>
  <si>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</si>
  <si>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</si>
  <si>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</si>
  <si>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</si>
  <si>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</si>
  <si>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</si>
  <si>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</si>
  <si>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</si>
  <si>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</si>
  <si>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</si>
  <si>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</si>
  <si>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</si>
  <si>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</si>
  <si>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</si>
  <si>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</si>
  <si>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</si>
  <si>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</si>
  <si>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</si>
  <si>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</si>
  <si>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</si>
  <si>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</si>
  <si>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</si>
  <si>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</si>
  <si>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</si>
  <si>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</si>
  <si>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</si>
  <si>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</si>
  <si>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</si>
  <si>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</si>
  <si>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</si>
  <si>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</si>
  <si>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</si>
  <si>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</si>
  <si>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</si>
  <si>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</si>
  <si>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</si>
  <si>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</si>
  <si>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</si>
  <si>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</si>
  <si>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</si>
  <si>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</si>
  <si>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</si>
  <si>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</si>
  <si>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</si>
  <si>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</si>
  <si>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</si>
  <si>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</si>
  <si>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</si>
  <si>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</si>
  <si>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</si>
  <si>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</si>
  <si>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</si>
  <si>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</si>
  <si>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</si>
  <si>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</si>
  <si>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</si>
  <si>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</si>
  <si>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</si>
  <si>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</si>
  <si>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</si>
  <si>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</si>
  <si>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</si>
  <si>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</si>
  <si>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</si>
  <si>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</si>
  <si>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</si>
  <si>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</si>
  <si>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</si>
  <si>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</si>
  <si>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</si>
  <si>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</si>
  <si>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</si>
  <si>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</si>
  <si>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</si>
  <si>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</si>
  <si>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</si>
  <si>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</si>
  <si>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</si>
  <si>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</si>
  <si>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</si>
  <si>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</si>
  <si>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</si>
  <si>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</si>
  <si>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</si>
  <si>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</si>
  <si>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</si>
  <si>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</si>
  <si>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</si>
  <si>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</si>
  <si>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</si>
  <si>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</si>
  <si>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</si>
  <si>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</si>
  <si>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</si>
  <si>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</si>
  <si>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</si>
  <si>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</si>
  <si>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</si>
  <si>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</si>
  <si>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</si>
  <si>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</si>
  <si>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</si>
  <si>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</si>
  <si>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</si>
  <si>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</si>
  <si>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</si>
  <si>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</si>
  <si>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</si>
  <si>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</si>
  <si>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</si>
  <si>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</si>
  <si>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</si>
  <si>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</si>
  <si>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</si>
  <si>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</si>
  <si>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</si>
  <si>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</si>
  <si>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</si>
  <si>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</si>
  <si>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</si>
  <si>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</si>
  <si>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</si>
  <si>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</si>
  <si>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</si>
  <si>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</si>
  <si>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</si>
  <si>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</si>
  <si>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</si>
  <si>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</si>
  <si>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</si>
  <si>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</si>
  <si>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</si>
  <si>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</si>
  <si>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</si>
  <si>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</si>
  <si>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</si>
  <si>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</si>
  <si>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</si>
  <si>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</si>
  <si>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</si>
  <si>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</si>
  <si>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</si>
  <si>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</si>
  <si>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</si>
  <si>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</si>
  <si>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</si>
  <si>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</si>
  <si>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</si>
  <si>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</si>
  <si>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</si>
  <si>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</si>
  <si>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</si>
  <si>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</si>
  <si>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</si>
  <si>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</si>
  <si>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</si>
  <si>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</si>
  <si>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</si>
  <si>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</si>
  <si>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</si>
  <si>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</si>
  <si>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</si>
  <si>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</si>
  <si>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</si>
  <si>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</si>
  <si>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</si>
  <si>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</si>
  <si>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</si>
  <si>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</si>
  <si>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</si>
  <si>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</si>
  <si>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</si>
  <si>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</si>
  <si>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</si>
  <si>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</si>
  <si>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</si>
  <si>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</si>
  <si>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</si>
  <si>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</si>
  <si>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</si>
  <si>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</si>
  <si>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</si>
  <si>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</si>
  <si>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</si>
  <si>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</si>
  <si>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</si>
  <si>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</si>
  <si>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</si>
  <si>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</si>
  <si>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</si>
  <si>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</si>
  <si>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</si>
  <si>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</si>
  <si>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</si>
  <si>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</si>
  <si>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</si>
  <si>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</si>
  <si>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</si>
  <si>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</si>
  <si>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</si>
  <si>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</si>
  <si>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</si>
  <si>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</si>
  <si>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</si>
  <si>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</si>
  <si>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</si>
  <si>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</si>
  <si>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</si>
  <si>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</si>
  <si>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</si>
  <si>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</si>
  <si>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</si>
  <si>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</si>
  <si>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</si>
  <si>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</si>
  <si>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</si>
  <si>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</si>
  <si>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</si>
  <si>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</si>
  <si>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</si>
  <si>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</si>
  <si>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</si>
  <si>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</si>
  <si>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</si>
  <si>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</si>
  <si>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</si>
  <si>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</si>
  <si>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</si>
  <si>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</si>
  <si>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</si>
  <si>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</si>
  <si>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</si>
  <si>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</si>
  <si>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</si>
  <si>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</si>
  <si>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</si>
  <si>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</si>
  <si>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</si>
  <si>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</si>
  <si>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</si>
  <si>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</si>
  <si>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</si>
  <si>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</si>
  <si>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</si>
  <si>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</si>
  <si>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</si>
  <si>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</si>
  <si>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</si>
  <si>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</si>
  <si>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</si>
  <si>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</si>
  <si>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</si>
  <si>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</si>
  <si>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</si>
  <si>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</si>
  <si>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</si>
  <si>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</si>
  <si>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</si>
  <si>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</si>
  <si>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</si>
  <si>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</si>
  <si>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</si>
  <si>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</si>
  <si>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</si>
  <si>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</si>
  <si>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</si>
  <si>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</si>
  <si>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</si>
  <si>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</si>
  <si>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</si>
  <si>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</si>
  <si>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</si>
  <si>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</si>
  <si>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</si>
  <si>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</si>
  <si>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</si>
  <si>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</si>
  <si>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</si>
  <si>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</si>
  <si>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</si>
  <si>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</si>
  <si>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</si>
  <si>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</si>
  <si>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</si>
  <si>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</si>
  <si>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</si>
  <si>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</si>
  <si>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</si>
  <si>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</si>
  <si>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</si>
  <si>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</si>
  <si>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</si>
  <si>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</si>
  <si>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</si>
  <si>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</si>
  <si>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</si>
  <si>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</si>
  <si>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</si>
  <si>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</si>
  <si>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</si>
  <si>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</si>
  <si>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</si>
  <si>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</si>
  <si>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</si>
  <si>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</si>
  <si>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</si>
  <si>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</si>
  <si>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</si>
  <si>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</si>
  <si>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</si>
  <si>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</si>
  <si>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</si>
  <si>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</si>
  <si>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</si>
  <si>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</si>
  <si>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</si>
  <si>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</si>
  <si>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</si>
  <si>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</si>
  <si>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</si>
  <si>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</si>
  <si>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</si>
  <si>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</si>
  <si>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</si>
  <si>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</si>
  <si>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</si>
  <si>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</si>
  <si>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</si>
  <si>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</si>
  <si>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</si>
  <si>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</si>
  <si>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</si>
  <si>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</si>
  <si>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</si>
  <si>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</si>
  <si>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</si>
  <si>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</si>
  <si>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</si>
  <si>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</si>
  <si>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</si>
  <si>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</si>
  <si>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</si>
  <si>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</si>
  <si>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</si>
  <si>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</si>
  <si>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</si>
  <si>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</si>
  <si>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</si>
  <si>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</si>
  <si>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</si>
  <si>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</si>
  <si>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</si>
  <si>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</si>
  <si>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</si>
  <si>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</si>
  <si>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</si>
  <si>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</si>
  <si>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</si>
  <si>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</si>
  <si>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</si>
  <si>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</si>
  <si>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</si>
  <si>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</si>
  <si>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</si>
  <si>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</si>
  <si>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</si>
  <si>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</si>
  <si>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</si>
  <si>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</si>
  <si>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</si>
  <si>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</si>
  <si>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</si>
  <si>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</si>
  <si>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</si>
  <si>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</si>
  <si>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</si>
  <si>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</si>
  <si>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</si>
  <si>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</si>
  <si>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</si>
  <si>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</si>
  <si>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</si>
  <si>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</si>
  <si>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</si>
  <si>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</si>
  <si>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</si>
  <si>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</si>
  <si>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</si>
  <si>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</si>
  <si>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</si>
  <si>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</si>
  <si>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</si>
  <si>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</si>
  <si>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</si>
  <si>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</si>
  <si>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</si>
  <si>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</si>
  <si>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</si>
  <si>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</si>
  <si>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</si>
  <si>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</si>
  <si>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</si>
  <si>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</si>
  <si>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</si>
  <si>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</si>
  <si>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</si>
  <si>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</si>
  <si>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</si>
  <si>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</si>
  <si>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</si>
  <si>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</si>
  <si>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</si>
  <si>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</si>
  <si>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</si>
  <si>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</si>
  <si>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</si>
  <si>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</si>
  <si>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</si>
  <si>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</si>
  <si>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</si>
  <si>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</si>
  <si>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</si>
  <si>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</si>
  <si>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</si>
  <si>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</si>
  <si>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</si>
  <si>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</si>
  <si>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</si>
  <si>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</si>
  <si>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</si>
  <si>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</si>
  <si>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</si>
  <si>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</si>
  <si>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</si>
  <si>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</si>
  <si>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</si>
  <si>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</si>
  <si>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</si>
  <si>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</si>
  <si>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</si>
  <si>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</si>
  <si>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</si>
  <si>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</si>
  <si>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</si>
  <si>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</si>
  <si>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</si>
  <si>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</si>
  <si>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</si>
  <si>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</si>
  <si>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</si>
  <si>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</si>
  <si>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</si>
  <si>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</si>
  <si>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</si>
  <si>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</si>
  <si>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</si>
  <si>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</si>
  <si>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</si>
  <si>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</si>
  <si>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</si>
  <si>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</si>
  <si>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</si>
  <si>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</si>
  <si>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</si>
  <si>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</si>
  <si>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</si>
  <si>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</si>
  <si>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</si>
  <si>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</si>
  <si>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</si>
  <si>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</si>
  <si>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</si>
  <si>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</si>
  <si>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</si>
  <si>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</si>
  <si>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</si>
  <si>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</si>
  <si>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</si>
  <si>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</si>
  <si>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</si>
  <si>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</si>
  <si>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</si>
  <si>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</si>
  <si>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</si>
  <si>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</si>
  <si>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</si>
  <si>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</si>
  <si>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</si>
  <si>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</si>
  <si>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</si>
  <si>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</si>
  <si>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</si>
  <si>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</si>
  <si>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</si>
  <si>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</si>
  <si>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</si>
  <si>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</si>
  <si>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</si>
  <si>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</si>
  <si>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</si>
  <si>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</si>
  <si>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</si>
  <si>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</si>
  <si>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</si>
  <si>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</si>
  <si>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</si>
  <si>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</si>
  <si>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</si>
  <si>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</si>
  <si>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</si>
  <si>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</si>
  <si>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</si>
  <si>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</si>
  <si>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</si>
  <si>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</si>
  <si>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</si>
  <si>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</si>
  <si>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</si>
  <si>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</si>
  <si>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</si>
  <si>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</si>
  <si>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</si>
  <si>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</si>
  <si>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</si>
  <si>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</si>
  <si>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</si>
  <si>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</si>
  <si>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</si>
  <si>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</si>
  <si>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</si>
  <si>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</si>
  <si>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</si>
  <si>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</si>
  <si>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</si>
  <si>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</si>
  <si>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</si>
  <si>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</si>
  <si>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</si>
  <si>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</si>
  <si>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</si>
  <si>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</si>
  <si>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</si>
  <si>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</si>
  <si>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</si>
  <si>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</si>
  <si>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</si>
  <si>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</si>
  <si>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</si>
  <si>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</si>
  <si>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</si>
  <si>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</si>
  <si>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</si>
  <si>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</si>
  <si>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</si>
  <si>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</si>
  <si>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</si>
  <si>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</si>
  <si>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</si>
  <si>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</si>
  <si>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</si>
  <si>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</si>
  <si>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</si>
  <si>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</si>
  <si>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</si>
  <si>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</si>
  <si>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</si>
  <si>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</si>
  <si>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</si>
  <si>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</si>
  <si>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</si>
  <si>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</si>
  <si>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</si>
  <si>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</si>
  <si>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</si>
  <si>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</si>
  <si>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</si>
  <si>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</si>
  <si>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</si>
  <si>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</si>
  <si>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</si>
  <si>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</si>
  <si>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</si>
  <si>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</si>
  <si>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</si>
  <si>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</si>
  <si>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</si>
  <si>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</si>
  <si>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</si>
  <si>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</si>
  <si>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</si>
  <si>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</si>
  <si>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</si>
  <si>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</si>
  <si>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</si>
  <si>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</si>
  <si>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</si>
  <si>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</si>
  <si>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</si>
  <si>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</si>
  <si>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</si>
  <si>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</si>
  <si>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</si>
  <si>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</si>
  <si>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</si>
  <si>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</si>
  <si>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</si>
  <si>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</si>
  <si>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</si>
  <si>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</si>
  <si>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</si>
  <si>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</si>
  <si>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</si>
  <si>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</si>
  <si>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</si>
  <si>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</si>
  <si>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</si>
  <si>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</si>
  <si>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</si>
  <si>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</si>
  <si>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</si>
  <si>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</si>
  <si>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</si>
  <si>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</si>
  <si>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</si>
  <si>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</si>
  <si>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</si>
  <si>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</si>
  <si>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</si>
  <si>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</si>
  <si>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</si>
  <si>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</si>
  <si>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</si>
  <si>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</si>
  <si>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</si>
  <si>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</si>
  <si>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</si>
  <si>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</si>
  <si>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</si>
  <si>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</si>
  <si>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</si>
  <si>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</si>
  <si>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</si>
  <si>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</si>
  <si>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</si>
  <si>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</si>
  <si>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</si>
  <si>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</si>
  <si>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</si>
  <si>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</si>
  <si>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</si>
  <si>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</si>
  <si>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</si>
  <si>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</si>
  <si>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</si>
  <si>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</si>
  <si>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</si>
  <si>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</si>
  <si>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</si>
  <si>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</si>
  <si>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</si>
  <si>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</si>
  <si>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</si>
  <si>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</si>
  <si>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</si>
  <si>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</si>
  <si>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</si>
  <si>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</si>
  <si>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</si>
  <si>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</si>
  <si>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</si>
  <si>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</si>
  <si>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</si>
  <si>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</si>
  <si>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</si>
  <si>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</si>
  <si>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</si>
  <si>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</si>
  <si>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</si>
  <si>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</si>
  <si>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</si>
  <si>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</si>
  <si>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</si>
  <si>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</si>
  <si>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</si>
  <si>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</si>
  <si>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</si>
  <si>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</si>
  <si>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</si>
  <si>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</si>
  <si>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</si>
  <si>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</si>
  <si>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</si>
  <si>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</si>
  <si>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</si>
  <si>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</si>
  <si>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</si>
  <si>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</si>
  <si>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</si>
  <si>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</si>
  <si>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</si>
  <si>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</si>
  <si>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</si>
  <si>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</si>
  <si>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</si>
  <si>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</si>
  <si>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</si>
  <si>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</si>
  <si>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</si>
  <si>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</si>
  <si>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</si>
  <si>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</si>
  <si>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</si>
  <si>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</si>
  <si>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</si>
  <si>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</si>
  <si>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</si>
  <si>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</si>
  <si>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</si>
  <si>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</si>
  <si>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</si>
  <si>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</si>
  <si>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</si>
  <si>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</si>
  <si>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</si>
  <si>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</si>
  <si>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</si>
  <si>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</si>
  <si>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</si>
  <si>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</si>
  <si>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</si>
  <si>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</si>
  <si>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</si>
  <si>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</si>
  <si>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</si>
  <si>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</si>
  <si>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</si>
  <si>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</si>
  <si>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</si>
  <si>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</si>
  <si>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</si>
  <si>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</si>
  <si>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</si>
  <si>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</si>
  <si>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</si>
  <si>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</si>
  <si>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</si>
  <si>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</si>
  <si>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</si>
  <si>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</si>
  <si>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</si>
  <si>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</si>
  <si>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</si>
  <si>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</si>
  <si>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</si>
  <si>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</si>
  <si>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</si>
  <si>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</si>
  <si>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</si>
  <si>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</si>
  <si>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</si>
  <si>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</si>
  <si>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</si>
  <si>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</si>
  <si>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</si>
  <si>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</si>
  <si>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</si>
  <si>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</si>
  <si>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</si>
  <si>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</si>
  <si>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</si>
  <si>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</si>
  <si>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</si>
  <si>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</si>
  <si>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</si>
  <si>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</si>
  <si>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</si>
  <si>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</si>
  <si>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</si>
  <si>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</si>
  <si>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</si>
  <si>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</si>
  <si>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</si>
  <si>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</si>
  <si>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</si>
  <si>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</si>
  <si>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</si>
  <si>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</si>
  <si>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</si>
  <si>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</si>
  <si>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</si>
  <si>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</si>
  <si>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</si>
  <si>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</si>
  <si>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</si>
  <si>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</si>
  <si>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</si>
  <si>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</si>
  <si>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</si>
  <si>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</si>
  <si>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</si>
  <si>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</si>
  <si>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</si>
  <si>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</si>
  <si>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</si>
  <si>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</si>
  <si>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</si>
  <si>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</si>
  <si>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</si>
  <si>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</si>
  <si>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</si>
  <si>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</si>
  <si>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</si>
  <si>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</si>
  <si>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</si>
  <si>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</si>
  <si>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</si>
  <si>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</si>
  <si>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</si>
  <si>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</si>
  <si>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</si>
  <si>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</si>
  <si>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</si>
  <si>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</si>
  <si>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</si>
  <si>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</si>
  <si>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</si>
  <si>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</si>
  <si>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</si>
  <si>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</si>
  <si>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</si>
  <si>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</si>
  <si>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</si>
  <si>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</si>
  <si>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</si>
  <si>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</si>
  <si>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</si>
  <si>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</si>
  <si>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</si>
  <si>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</si>
  <si>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</si>
  <si>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</si>
  <si>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</si>
  <si>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</si>
  <si>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</si>
  <si>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</si>
  <si>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</si>
  <si>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</si>
  <si>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</si>
  <si>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</si>
  <si>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</si>
  <si>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</si>
  <si>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</si>
  <si>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</si>
  <si>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</si>
  <si>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</si>
  <si>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</si>
  <si>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</si>
  <si>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</si>
  <si>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</si>
  <si>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</si>
  <si>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</si>
  <si>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</si>
  <si>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</si>
  <si>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</si>
  <si>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</si>
  <si>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</si>
  <si>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</si>
  <si>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</si>
  <si>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</si>
  <si>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</si>
  <si>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</si>
  <si>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</si>
  <si>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</si>
  <si>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</si>
  <si>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</si>
  <si>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</si>
  <si>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</si>
  <si>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</si>
  <si>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</si>
  <si>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</si>
  <si>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</si>
  <si>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</si>
  <si>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</si>
  <si>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</si>
  <si>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</si>
  <si>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</si>
  <si>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</si>
  <si>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</si>
  <si>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</si>
  <si>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</si>
  <si>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</si>
  <si>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</si>
  <si>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</si>
  <si>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</si>
  <si>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</si>
  <si>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</si>
  <si>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</si>
  <si>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</si>
  <si>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</si>
  <si>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</si>
  <si>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</si>
  <si>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</si>
  <si>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</si>
  <si>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</si>
  <si>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</si>
  <si>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</si>
  <si>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</si>
  <si>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</si>
  <si>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</si>
  <si>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</si>
  <si>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</si>
  <si>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</si>
  <si>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</si>
  <si>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</si>
  <si>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</si>
  <si>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</si>
  <si>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</si>
  <si>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</si>
  <si>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</si>
  <si>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</si>
  <si>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</si>
  <si>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</si>
  <si>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</si>
  <si>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</si>
  <si>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</si>
  <si>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</si>
  <si>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</si>
  <si>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</si>
  <si>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</si>
  <si>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</si>
  <si>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</si>
  <si>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</si>
  <si>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</si>
  <si>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</si>
  <si>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</si>
  <si>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</si>
  <si>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</si>
  <si>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</si>
  <si>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</si>
  <si>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</si>
  <si>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</si>
  <si>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</si>
  <si>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</si>
  <si>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</si>
  <si>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</si>
  <si>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</si>
  <si>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</si>
  <si>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</si>
  <si>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</si>
  <si>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</si>
  <si>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</si>
  <si>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</si>
  <si>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</si>
  <si>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</si>
  <si>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</si>
  <si>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</si>
  <si>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</si>
  <si>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</si>
  <si>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</si>
  <si>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</si>
  <si>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</si>
  <si>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</si>
  <si>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</si>
  <si>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</si>
  <si>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</si>
  <si>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</si>
  <si>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</si>
  <si>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</si>
  <si>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</si>
  <si>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</si>
  <si>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</si>
  <si>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</si>
  <si>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</si>
  <si>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</si>
  <si>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</si>
  <si>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</si>
  <si>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</si>
  <si>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</si>
  <si>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</si>
  <si>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</si>
  <si>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</si>
  <si>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</si>
  <si>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</si>
  <si>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</si>
  <si>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</si>
  <si>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</si>
  <si>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</si>
  <si>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</si>
  <si>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</si>
  <si>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</si>
  <si>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</si>
  <si>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</si>
  <si>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</si>
  <si>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</si>
  <si>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</si>
  <si>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</si>
  <si>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</si>
  <si>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</si>
  <si>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</si>
  <si>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</si>
  <si>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</si>
  <si>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</si>
  <si>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</si>
  <si>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</si>
  <si>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</si>
  <si>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</si>
  <si>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</si>
  <si>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</si>
  <si>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</si>
  <si>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</si>
  <si>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</si>
  <si>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</si>
  <si>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</si>
  <si>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</si>
  <si>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</si>
  <si>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</si>
  <si>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</si>
  <si>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</si>
  <si>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</si>
  <si>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</si>
  <si>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</si>
  <si>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</si>
  <si>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</si>
  <si>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</si>
  <si>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</si>
  <si>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</si>
  <si>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</si>
  <si>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</si>
  <si>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</si>
  <si>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</si>
  <si>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</si>
  <si>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</si>
  <si>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</si>
  <si>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</si>
  <si>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</si>
  <si>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</si>
  <si>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</si>
  <si>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</si>
  <si>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</si>
  <si>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</si>
  <si>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</si>
  <si>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</si>
  <si>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</si>
  <si>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</si>
  <si>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</si>
  <si>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</si>
  <si>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</si>
  <si>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</si>
  <si>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</si>
  <si>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</si>
  <si>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</si>
  <si>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</si>
  <si>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</si>
  <si>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</si>
  <si>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</si>
  <si>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</si>
  <si>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</si>
  <si>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</si>
  <si>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</si>
  <si>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</si>
  <si>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</si>
  <si>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</si>
  <si>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</si>
  <si>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</si>
  <si>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</si>
  <si>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</si>
  <si>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</si>
  <si>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</si>
  <si>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</si>
  <si>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</si>
  <si>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</si>
  <si>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</si>
  <si>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</si>
  <si>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</si>
  <si>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</si>
  <si>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</si>
  <si>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</si>
  <si>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</si>
  <si>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</si>
  <si>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</si>
  <si>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</si>
  <si>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</si>
  <si>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</si>
  <si>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</si>
  <si>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</si>
  <si>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</si>
  <si>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</si>
  <si>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</si>
  <si>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</si>
  <si>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</si>
  <si>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</si>
  <si>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</si>
  <si>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</si>
  <si>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</si>
  <si>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</si>
  <si>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</si>
  <si>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</si>
  <si>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</si>
  <si>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</si>
  <si>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</si>
  <si>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</si>
  <si>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</si>
  <si>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</si>
  <si>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</si>
  <si>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</si>
  <si>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</si>
  <si>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</si>
  <si>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</si>
  <si>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</si>
  <si>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</si>
  <si>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</si>
  <si>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</si>
  <si>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</si>
  <si>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</si>
  <si>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</si>
  <si>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</si>
  <si>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</si>
  <si>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</si>
  <si>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</si>
  <si>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</si>
  <si>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</si>
  <si>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</si>
  <si>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</si>
  <si>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</si>
  <si>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</si>
  <si>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</si>
  <si>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</si>
  <si>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</si>
  <si>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</si>
  <si>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</si>
  <si>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</si>
  <si>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</si>
  <si>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</si>
  <si>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</si>
  <si>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</si>
  <si>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</si>
  <si>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</si>
  <si>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</si>
  <si>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</si>
  <si>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</si>
  <si>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</si>
  <si>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</si>
  <si>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</si>
  <si>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</si>
  <si>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</si>
  <si>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</si>
  <si>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</si>
  <si>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</si>
  <si>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</si>
  <si>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</si>
  <si>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</si>
  <si>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</si>
  <si>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</si>
  <si>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</si>
  <si>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</si>
  <si>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</si>
  <si>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</si>
  <si>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</si>
  <si>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</si>
  <si>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</si>
  <si>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</si>
  <si>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</si>
  <si>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</si>
  <si>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</si>
  <si>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</si>
  <si>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</si>
  <si>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</si>
  <si>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</si>
  <si>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</si>
  <si>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</si>
  <si>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</si>
  <si>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</si>
  <si>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</si>
  <si>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</si>
  <si>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</si>
  <si>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</si>
  <si>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</si>
  <si>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</si>
  <si>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</si>
  <si>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</si>
  <si>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</si>
  <si>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</si>
  <si>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</si>
  <si>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</si>
  <si>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</si>
  <si>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</si>
  <si>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</si>
  <si>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</si>
  <si>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</si>
  <si>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</si>
  <si>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</si>
  <si>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</si>
  <si>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</si>
  <si>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</si>
  <si>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</si>
  <si>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</si>
  <si>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</si>
  <si>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</si>
  <si>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</si>
  <si>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</si>
  <si>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</si>
  <si>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</si>
  <si>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</si>
  <si>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</si>
  <si>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</si>
  <si>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</si>
  <si>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</si>
  <si>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</si>
  <si>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</si>
  <si>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</si>
  <si>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</si>
  <si>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</si>
  <si>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</si>
  <si>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</si>
  <si>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</si>
  <si>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</si>
  <si>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</si>
  <si>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</si>
  <si>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</si>
  <si>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</si>
  <si>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</si>
  <si>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</si>
  <si>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</si>
  <si>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</si>
  <si>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</si>
  <si>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</si>
  <si>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</si>
  <si>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</si>
  <si>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</si>
  <si>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</si>
  <si>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</si>
  <si>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</si>
  <si>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</si>
  <si>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</si>
  <si>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</si>
  <si>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</si>
  <si>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</si>
  <si>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</si>
  <si>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</si>
  <si>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</si>
  <si>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</si>
  <si>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</si>
  <si>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</si>
  <si>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</si>
  <si>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</si>
  <si>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</si>
  <si>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</si>
  <si>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</si>
  <si>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</si>
  <si>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</si>
  <si>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</si>
  <si>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</si>
  <si>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</si>
  <si>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</si>
  <si>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</si>
  <si>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</si>
  <si>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</si>
  <si>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</si>
  <si>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</si>
  <si>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</si>
  <si>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</si>
  <si>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</si>
  <si>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</si>
  <si>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</si>
  <si>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</si>
  <si>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</si>
  <si>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</si>
  <si>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</si>
  <si>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</si>
  <si>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</si>
  <si>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</si>
  <si>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</si>
  <si>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</si>
  <si>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</si>
  <si>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</si>
  <si>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</si>
  <si>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</si>
  <si>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</si>
  <si>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</si>
  <si>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</si>
  <si>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</si>
  <si>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</si>
  <si>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</si>
  <si>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</si>
  <si>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</si>
  <si>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</si>
  <si>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</si>
  <si>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</si>
  <si>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</si>
  <si>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</si>
  <si>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</si>
  <si>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</si>
  <si>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</si>
  <si>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</si>
  <si>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</si>
  <si>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</si>
  <si>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</si>
  <si>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</si>
  <si>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</si>
  <si>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</si>
  <si>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</si>
  <si>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</si>
  <si>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</si>
  <si>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</si>
  <si>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</si>
  <si>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</si>
  <si>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</si>
  <si>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</si>
  <si>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</si>
  <si>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</si>
  <si>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</si>
  <si>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</si>
  <si>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</si>
  <si>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</si>
  <si>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</si>
  <si>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</si>
  <si>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</si>
  <si>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</si>
  <si>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</si>
  <si>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</si>
  <si>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</si>
  <si>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</si>
  <si>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</si>
  <si>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</si>
  <si>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</si>
  <si>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</si>
  <si>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</si>
  <si>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</si>
  <si>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</si>
  <si>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</si>
  <si>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</si>
  <si>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</si>
  <si>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</si>
  <si>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</si>
  <si>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</si>
  <si>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</si>
  <si>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</si>
  <si>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</si>
  <si>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</si>
  <si>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</si>
  <si>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</si>
  <si>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</si>
  <si>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</si>
  <si>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</si>
  <si>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</si>
  <si>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</si>
  <si>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</si>
  <si>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</si>
  <si>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</si>
  <si>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</si>
  <si>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</si>
  <si>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</si>
  <si>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</si>
  <si>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</si>
  <si>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</si>
  <si>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</si>
  <si>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</si>
  <si>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</si>
  <si>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</si>
  <si>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</si>
  <si>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</si>
  <si>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</si>
  <si>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</si>
  <si>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</si>
  <si>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</si>
  <si>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</si>
  <si>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</si>
  <si>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</si>
  <si>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</si>
  <si>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</si>
  <si>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</si>
  <si>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</si>
  <si>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</si>
  <si>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</si>
  <si>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</si>
  <si>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</si>
  <si>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</si>
  <si>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</si>
  <si>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</si>
  <si>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</si>
  <si>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</si>
  <si>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</si>
  <si>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</si>
  <si>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</si>
  <si>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</si>
  <si>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</si>
  <si>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</si>
  <si>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</si>
  <si>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</si>
  <si>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</si>
  <si>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</si>
  <si>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</si>
  <si>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</si>
  <si>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</si>
  <si>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</si>
  <si>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</si>
  <si>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</si>
  <si>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</si>
  <si>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</si>
  <si>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</si>
  <si>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</si>
  <si>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</si>
  <si>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</si>
  <si>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</si>
  <si>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</si>
  <si>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</si>
  <si>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</si>
  <si>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</si>
  <si>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</si>
  <si>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</si>
  <si>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</si>
  <si>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</si>
  <si>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</si>
  <si>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</si>
  <si>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</si>
  <si>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</si>
  <si>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</si>
  <si>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</si>
  <si>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</si>
  <si>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</si>
  <si>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</si>
  <si>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</si>
  <si>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</si>
  <si>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</si>
  <si>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</si>
  <si>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</si>
  <si>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</si>
  <si>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</si>
  <si>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</si>
  <si>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</si>
  <si>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</si>
  <si>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</si>
  <si>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</si>
  <si>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</si>
  <si>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</si>
  <si>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</si>
  <si>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</si>
  <si>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</si>
  <si>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</si>
  <si>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</si>
  <si>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</si>
  <si>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</si>
  <si>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</si>
  <si>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</si>
  <si>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</si>
  <si>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</si>
  <si>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</si>
  <si>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</si>
  <si>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</si>
  <si>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</si>
  <si>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</si>
  <si>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</si>
  <si>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</si>
  <si>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</si>
  <si>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</si>
  <si>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</si>
  <si>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</si>
  <si>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</si>
  <si>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</si>
  <si>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</si>
  <si>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</si>
  <si>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</si>
  <si>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</si>
  <si>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</si>
  <si>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</si>
  <si>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</si>
  <si>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</si>
  <si>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</si>
  <si>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</si>
  <si>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</si>
  <si>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</si>
  <si>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</si>
  <si>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</si>
  <si>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</si>
  <si>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</si>
  <si>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</si>
  <si>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</si>
  <si>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</si>
  <si>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</si>
  <si>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</si>
  <si>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</si>
  <si>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</si>
  <si>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</si>
  <si>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</si>
  <si>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</si>
  <si>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</si>
  <si>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</si>
  <si>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</si>
  <si>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</si>
  <si>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</si>
  <si>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</si>
  <si>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</si>
  <si>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</si>
  <si>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</si>
  <si>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</si>
  <si>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</si>
  <si>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</si>
  <si>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</si>
  <si>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</si>
  <si>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</si>
  <si>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</si>
  <si>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</si>
  <si>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</si>
  <si>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</si>
  <si>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</si>
  <si>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</si>
  <si>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</si>
  <si>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</si>
  <si>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</si>
  <si>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</si>
  <si>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</si>
  <si>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</si>
  <si>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</si>
  <si>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</si>
  <si>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</si>
  <si>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</si>
  <si>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</si>
  <si>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</si>
  <si>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</si>
  <si>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</si>
  <si>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</si>
  <si>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</si>
  <si>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</si>
  <si>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</si>
  <si>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</si>
  <si>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</si>
  <si>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</si>
  <si>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</si>
  <si>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</si>
  <si>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</si>
  <si>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</si>
  <si>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</si>
  <si>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</si>
  <si>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</si>
  <si>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</si>
  <si>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</si>
  <si>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</si>
  <si>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</si>
  <si>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</si>
  <si>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</si>
  <si>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</si>
  <si>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</si>
  <si>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</si>
  <si>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</si>
  <si>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</si>
  <si>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</si>
  <si>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</si>
  <si>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</si>
  <si>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</si>
  <si>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</si>
  <si>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</si>
  <si>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</si>
  <si>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</si>
  <si>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</si>
  <si>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</si>
  <si>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</si>
  <si>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</si>
  <si>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</si>
  <si>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</si>
  <si>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</si>
  <si>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</si>
  <si>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</si>
  <si>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</si>
  <si>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</si>
  <si>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</si>
  <si>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</si>
  <si>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</si>
  <si>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</si>
  <si>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</si>
  <si>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</si>
  <si>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</si>
  <si>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</si>
  <si>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</si>
  <si>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</si>
  <si>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</si>
  <si>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</si>
  <si>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</si>
  <si>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</si>
  <si>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</si>
  <si>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</si>
  <si>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</si>
  <si>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</si>
  <si>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</si>
  <si>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</si>
  <si>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</si>
  <si>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</si>
  <si>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</si>
  <si>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</si>
  <si>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</si>
  <si>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</si>
  <si>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</si>
  <si>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</si>
  <si>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</si>
  <si>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</si>
  <si>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</si>
  <si>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</si>
  <si>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</si>
  <si>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</si>
  <si>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</si>
  <si>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</si>
  <si>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</si>
  <si>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</si>
  <si>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</si>
  <si>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</si>
  <si>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</si>
  <si>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</si>
  <si>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</si>
  <si>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</si>
  <si>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</si>
  <si>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</si>
  <si>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</si>
  <si>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</si>
  <si>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</si>
  <si>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</si>
  <si>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</si>
  <si>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</si>
  <si>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</si>
  <si>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</si>
  <si>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</si>
  <si>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</si>
  <si>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</si>
  <si>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</si>
  <si>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</si>
  <si>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</si>
  <si>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</si>
  <si>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</si>
  <si>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</si>
  <si>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</si>
  <si>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</si>
  <si>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</si>
  <si>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</si>
  <si>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</si>
  <si>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</si>
  <si>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</si>
  <si>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</si>
  <si>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</si>
  <si>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</si>
  <si>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</si>
  <si>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</si>
  <si>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</si>
  <si>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</si>
  <si>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</si>
  <si>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</si>
  <si>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</si>
  <si>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</si>
  <si>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</si>
  <si>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</si>
  <si>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</si>
  <si>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</si>
  <si>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</si>
  <si>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</si>
  <si>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</si>
  <si>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</si>
  <si>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</si>
  <si>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</si>
  <si>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</si>
  <si>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</si>
  <si>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</si>
  <si>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</si>
  <si>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</si>
  <si>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</si>
  <si>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</si>
  <si>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</si>
  <si>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</si>
  <si>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</si>
  <si>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</si>
  <si>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</si>
  <si>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</si>
  <si>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</si>
  <si>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</si>
  <si>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</si>
  <si>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</si>
  <si>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</si>
  <si>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</si>
  <si>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</si>
  <si>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</si>
  <si>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</si>
  <si>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</si>
  <si>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</si>
  <si>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</si>
  <si>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</si>
  <si>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</si>
  <si>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</si>
  <si>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</si>
  <si>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</si>
  <si>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</si>
  <si>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</si>
  <si>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</si>
  <si>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</si>
  <si>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</si>
  <si>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</si>
  <si>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</si>
  <si>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</si>
  <si>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</si>
  <si>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</si>
  <si>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</si>
  <si>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</si>
  <si>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</si>
  <si>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</si>
  <si>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</si>
  <si>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</si>
  <si>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</si>
  <si>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</si>
  <si>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</si>
  <si>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</si>
  <si>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</si>
  <si>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</si>
  <si>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</si>
  <si>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</si>
  <si>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</si>
  <si>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</si>
  <si>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</si>
  <si>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</si>
  <si>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</si>
  <si>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</si>
  <si>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</si>
  <si>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</si>
  <si>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</si>
  <si>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</si>
  <si>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</si>
  <si>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</si>
  <si>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</si>
  <si>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</si>
  <si>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</si>
  <si>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</si>
  <si>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</si>
  <si>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</si>
  <si>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</si>
  <si>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</si>
  <si>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</si>
  <si>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</si>
  <si>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</si>
  <si>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</si>
  <si>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</si>
  <si>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</si>
  <si>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</si>
  <si>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</si>
  <si>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</si>
  <si>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</si>
  <si>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</si>
  <si>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</si>
  <si>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</si>
  <si>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</si>
  <si>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</si>
  <si>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</si>
  <si>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</si>
  <si>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</si>
  <si>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</si>
  <si>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</si>
  <si>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</si>
  <si>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</si>
  <si>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</si>
  <si>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</si>
  <si>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</si>
  <si>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</si>
  <si>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</si>
  <si>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</si>
  <si>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</si>
  <si>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</si>
  <si>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</si>
  <si>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</si>
  <si>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</si>
  <si>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</si>
  <si>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</si>
  <si>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</si>
  <si>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</si>
  <si>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</si>
  <si>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</si>
  <si>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</si>
  <si>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</si>
  <si>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</si>
  <si>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</si>
  <si>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</si>
  <si>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</si>
  <si>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</si>
  <si>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</si>
  <si>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</si>
  <si>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</si>
  <si>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</si>
  <si>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</si>
  <si>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</si>
  <si>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</si>
  <si>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</si>
  <si>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</si>
  <si>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</si>
  <si>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</si>
  <si>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</si>
  <si>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</si>
  <si>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</si>
  <si>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</si>
  <si>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</si>
  <si>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</si>
  <si>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</si>
  <si>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</si>
  <si>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</si>
  <si>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</si>
  <si>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</si>
  <si>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</si>
  <si>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</si>
  <si>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</si>
  <si>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</si>
  <si>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</si>
  <si>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</si>
  <si>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</si>
  <si>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</si>
  <si>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</si>
  <si>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</si>
  <si>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</si>
  <si>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</si>
  <si>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</si>
  <si>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</si>
  <si>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</si>
  <si>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</si>
  <si>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</si>
  <si>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</si>
  <si>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</si>
  <si>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</si>
  <si>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</si>
  <si>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</si>
  <si>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</si>
  <si>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</si>
  <si>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</si>
  <si>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</si>
  <si>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</si>
  <si>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</si>
  <si>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</si>
  <si>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</si>
  <si>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</si>
  <si>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</si>
  <si>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</si>
  <si>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</si>
  <si>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</si>
  <si>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</si>
  <si>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</si>
  <si>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</si>
  <si>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</si>
  <si>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</si>
  <si>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</si>
  <si>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</si>
  <si>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</si>
  <si>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</si>
  <si>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</si>
  <si>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</si>
  <si>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</si>
  <si>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</si>
  <si>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</si>
  <si>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</si>
  <si>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</si>
  <si>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</si>
  <si>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</si>
  <si>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</si>
  <si>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</si>
  <si>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</si>
  <si>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</si>
  <si>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</si>
  <si>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</si>
  <si>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</si>
  <si>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</si>
  <si>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</si>
  <si>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</si>
  <si>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</si>
  <si>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</si>
  <si>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</si>
  <si>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</si>
  <si>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</si>
  <si>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</si>
  <si>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</si>
  <si>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</si>
  <si>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</si>
  <si>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</si>
  <si>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</si>
  <si>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</si>
  <si>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</si>
  <si>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</si>
  <si>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</si>
  <si>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</si>
  <si>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</si>
  <si>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</si>
  <si>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</si>
  <si>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</si>
  <si>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</si>
  <si>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</si>
  <si>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</si>
  <si>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</si>
  <si>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</si>
  <si>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</si>
  <si>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</si>
  <si>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</si>
  <si>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</si>
  <si>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</si>
  <si>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</si>
  <si>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</si>
  <si>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</si>
  <si>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</si>
  <si>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</si>
  <si>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</si>
  <si>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</si>
  <si>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</si>
  <si>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</si>
  <si>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</si>
  <si>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</si>
  <si>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</si>
  <si>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</si>
  <si>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</si>
  <si>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</si>
  <si>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</si>
  <si>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</si>
  <si>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</si>
  <si>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</si>
  <si>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</si>
  <si>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</si>
  <si>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</si>
  <si>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</si>
  <si>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</si>
  <si>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</si>
  <si>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</si>
  <si>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</si>
  <si>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</si>
  <si>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</si>
  <si>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</si>
  <si>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</si>
  <si>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</si>
  <si>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</si>
  <si>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</si>
  <si>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</si>
  <si>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</si>
  <si>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</si>
  <si>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</si>
  <si>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</si>
  <si>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</si>
  <si>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</si>
  <si>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</si>
  <si>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</si>
  <si>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</si>
  <si>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</si>
  <si>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</si>
  <si>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</si>
  <si>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</si>
  <si>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</si>
  <si>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</si>
  <si>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</si>
  <si>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</si>
  <si>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</si>
  <si>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</si>
  <si>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</si>
  <si>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</si>
  <si>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</si>
  <si>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</si>
  <si>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</si>
  <si>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</si>
  <si>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</si>
  <si>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</si>
  <si>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</si>
  <si>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</si>
  <si>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</si>
  <si>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</si>
  <si>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</si>
  <si>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</si>
  <si>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</si>
  <si>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</si>
  <si>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</si>
  <si>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</si>
  <si>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</si>
  <si>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</si>
  <si>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</si>
  <si>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</si>
  <si>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</si>
  <si>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</si>
  <si>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</si>
  <si>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</si>
  <si>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</si>
  <si>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</si>
  <si>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</si>
  <si>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</si>
  <si>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</si>
  <si>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</si>
  <si>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</si>
  <si>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</si>
  <si>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</si>
  <si>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</si>
  <si>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</si>
  <si>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</si>
  <si>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</si>
  <si>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</si>
  <si>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</si>
  <si>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</si>
  <si>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</si>
  <si>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</si>
  <si>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</si>
  <si>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</si>
  <si>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</si>
  <si>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</si>
  <si>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</si>
  <si>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</si>
  <si>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</si>
  <si>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</si>
  <si>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</si>
  <si>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</si>
  <si>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</si>
  <si>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</si>
  <si>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</si>
  <si>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</si>
  <si>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</si>
  <si>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</si>
  <si>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</si>
  <si>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</si>
  <si>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</si>
  <si>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</si>
  <si>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</si>
  <si>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</si>
  <si>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</si>
  <si>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</si>
  <si>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</si>
  <si>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</si>
  <si>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</si>
  <si>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</si>
  <si>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</si>
  <si>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</si>
  <si>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</si>
  <si>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</si>
  <si>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</si>
  <si>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</si>
  <si>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</si>
  <si>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</si>
  <si>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</si>
  <si>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</si>
  <si>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</si>
  <si>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</si>
  <si>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</si>
  <si>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</si>
  <si>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</si>
  <si>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</si>
  <si>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</si>
  <si>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</si>
  <si>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</si>
  <si>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</si>
  <si>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</si>
  <si>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</si>
  <si>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</si>
  <si>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</si>
  <si>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</si>
  <si>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</si>
  <si>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</si>
  <si>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</si>
  <si>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</si>
  <si>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</si>
  <si>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</si>
  <si>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</si>
  <si>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</si>
  <si>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</si>
  <si>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</si>
  <si>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</si>
  <si>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</si>
  <si>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</si>
  <si>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</si>
  <si>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</si>
  <si>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</si>
  <si>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</si>
  <si>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</si>
  <si>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</si>
  <si>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</si>
  <si>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</si>
  <si>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</si>
  <si>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</si>
  <si>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</si>
  <si>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</si>
  <si>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</si>
  <si>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</si>
  <si>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</si>
  <si>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</si>
  <si>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</si>
  <si>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</si>
  <si>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</si>
  <si>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</si>
  <si>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</si>
  <si>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</si>
  <si>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</si>
  <si>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</si>
  <si>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</si>
  <si>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</si>
  <si>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</si>
  <si>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</si>
  <si>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</si>
  <si>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</si>
  <si>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</si>
  <si>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</si>
  <si>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</si>
  <si>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</si>
  <si>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</si>
  <si>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</si>
  <si>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</si>
  <si>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</si>
  <si>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</si>
  <si>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</si>
  <si>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</si>
  <si>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</si>
  <si>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</si>
  <si>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</si>
  <si>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</si>
  <si>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</si>
  <si>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</si>
  <si>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</si>
  <si>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</si>
  <si>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</si>
  <si>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</si>
  <si>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</si>
  <si>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</si>
  <si>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</si>
  <si>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</si>
  <si>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</si>
  <si>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</si>
  <si>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</si>
  <si>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</si>
  <si>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</si>
  <si>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</si>
  <si>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</si>
  <si>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</si>
  <si>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</si>
  <si>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</si>
  <si>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</si>
  <si>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</si>
  <si>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</si>
  <si>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</si>
  <si>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</si>
  <si>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</si>
  <si>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</si>
  <si>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</si>
  <si>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</si>
  <si>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</si>
  <si>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</si>
  <si>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</si>
  <si>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</si>
  <si>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</si>
  <si>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</si>
  <si>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</si>
  <si>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</si>
  <si>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</si>
  <si>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</si>
  <si>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</si>
  <si>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</si>
  <si>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</si>
  <si>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</si>
  <si>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</si>
  <si>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</si>
  <si>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</si>
  <si>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</si>
  <si>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</si>
  <si>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</si>
  <si>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</si>
  <si>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</si>
  <si>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</si>
  <si>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</si>
  <si>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</si>
  <si>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</si>
  <si>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</si>
  <si>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</si>
  <si>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</si>
  <si>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</si>
  <si>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</si>
  <si>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</si>
  <si>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</si>
  <si>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</si>
  <si>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</si>
  <si>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</si>
  <si>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</si>
  <si>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</si>
  <si>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</si>
  <si>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</si>
  <si>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</si>
  <si>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</si>
  <si>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</si>
  <si>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</si>
  <si>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</si>
  <si>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</si>
  <si>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</si>
  <si>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</si>
  <si>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</si>
  <si>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</si>
  <si>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</si>
  <si>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</si>
  <si>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</si>
  <si>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</si>
  <si>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</si>
  <si>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</si>
  <si>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</si>
  <si>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</si>
  <si>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</si>
  <si>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</si>
  <si>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</si>
  <si>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</si>
  <si>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</si>
  <si>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</si>
  <si>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</si>
  <si>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</si>
  <si>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</si>
  <si>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</si>
  <si>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</si>
  <si>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</si>
  <si>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</si>
  <si>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</si>
  <si>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</si>
  <si>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</si>
  <si>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</si>
  <si>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</si>
  <si>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</si>
  <si>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</si>
  <si>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</si>
  <si>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</si>
  <si>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</si>
  <si>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</si>
  <si>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</si>
  <si>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</si>
  <si>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</si>
  <si>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</si>
  <si>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</si>
  <si>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</si>
  <si>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</si>
  <si>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</si>
  <si>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</si>
  <si>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</si>
  <si>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</si>
  <si>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</si>
  <si>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</si>
  <si>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</si>
  <si>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</si>
  <si>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</si>
  <si>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</si>
  <si>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</si>
  <si>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</si>
  <si>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</si>
  <si>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</si>
  <si>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</si>
  <si>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</si>
  <si>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</si>
  <si>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</si>
  <si>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</si>
  <si>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</si>
  <si>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</si>
  <si>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</si>
  <si>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</si>
  <si>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</si>
  <si>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</si>
  <si>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</si>
  <si>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</si>
  <si>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</si>
  <si>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</si>
  <si>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</si>
  <si>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</si>
  <si>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</si>
  <si>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</si>
  <si>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</si>
  <si>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</si>
  <si>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</si>
  <si>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</si>
  <si>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</si>
  <si>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</si>
  <si>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</si>
  <si>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</si>
  <si>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</si>
  <si>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</si>
  <si>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</si>
  <si>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</si>
  <si>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</si>
  <si>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</si>
  <si>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</si>
  <si>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</si>
  <si>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</si>
  <si>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</si>
  <si>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</si>
  <si>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</si>
  <si>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</si>
  <si>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</si>
  <si>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</si>
  <si>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</si>
  <si>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</si>
  <si>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</si>
  <si>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</si>
  <si>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</si>
  <si>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</si>
  <si>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</si>
  <si>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</si>
  <si>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</si>
  <si>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</si>
  <si>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</si>
  <si>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</si>
  <si>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</si>
  <si>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</si>
  <si>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</si>
  <si>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</si>
  <si>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</si>
  <si>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</si>
  <si>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</si>
  <si>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</si>
  <si>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</si>
  <si>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</si>
  <si>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</si>
  <si>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</si>
  <si>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</si>
  <si>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</si>
  <si>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</si>
  <si>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</si>
  <si>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</si>
  <si>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</si>
  <si>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</si>
  <si>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</si>
  <si>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</si>
  <si>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</si>
  <si>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</si>
  <si>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</si>
  <si>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</si>
  <si>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</si>
  <si>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</si>
  <si>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</si>
  <si>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</si>
  <si>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</si>
  <si>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</si>
  <si>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</si>
  <si>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</si>
  <si>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</si>
  <si>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</si>
  <si>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</si>
  <si>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</si>
  <si>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</si>
  <si>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</si>
  <si>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</si>
  <si>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</si>
  <si>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</si>
  <si>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</si>
  <si>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</si>
  <si>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</si>
  <si>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</si>
  <si>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</si>
  <si>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</si>
  <si>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</si>
  <si>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</si>
  <si>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</si>
  <si>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</si>
  <si>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</si>
  <si>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</si>
  <si>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</si>
  <si>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</si>
  <si>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</si>
  <si>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</si>
  <si>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</si>
  <si>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</si>
  <si>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</si>
  <si>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</si>
  <si>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</si>
  <si>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</si>
  <si>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</si>
  <si>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</si>
  <si>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</si>
  <si>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</si>
  <si>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</si>
  <si>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</si>
  <si>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</si>
  <si>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</si>
  <si>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</si>
  <si>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</si>
  <si>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</si>
  <si>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</si>
  <si>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</si>
  <si>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</si>
  <si>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</si>
  <si>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</si>
  <si>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</si>
  <si>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</si>
  <si>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</si>
  <si>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</si>
  <si>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</si>
  <si>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</si>
  <si>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</si>
  <si>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</si>
  <si>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</si>
  <si>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</si>
  <si>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</si>
  <si>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</si>
  <si>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</si>
  <si>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</si>
  <si>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</si>
  <si>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</si>
  <si>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</si>
  <si>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</si>
  <si>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</si>
  <si>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</si>
  <si>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</si>
  <si>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</si>
  <si>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</si>
  <si>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</si>
  <si>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</si>
  <si>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</si>
  <si>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</si>
  <si>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</si>
  <si>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</si>
  <si>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</si>
  <si>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</si>
  <si>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</si>
  <si>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</si>
  <si>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</si>
  <si>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</si>
  <si>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</si>
  <si>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</si>
  <si>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</si>
  <si>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</si>
  <si>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</si>
  <si>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</si>
  <si>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</si>
  <si>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</si>
  <si>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</si>
  <si>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</si>
  <si>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</si>
  <si>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</si>
  <si>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</si>
  <si>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</si>
  <si>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</si>
  <si>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</si>
  <si>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</si>
  <si>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</si>
  <si>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</si>
  <si>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</si>
  <si>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</si>
  <si>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</si>
  <si>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</si>
  <si>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</si>
  <si>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</si>
  <si>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</si>
  <si>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</si>
  <si>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</si>
  <si>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</si>
  <si>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</si>
  <si>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</si>
  <si>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</si>
  <si>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</si>
  <si>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</si>
  <si>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</si>
  <si>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</si>
  <si>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</si>
  <si>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</si>
  <si>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</si>
  <si>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</si>
  <si>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</si>
  <si>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</si>
  <si>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</si>
  <si>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</si>
  <si>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</si>
  <si>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</si>
  <si>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</si>
  <si>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</si>
  <si>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</si>
  <si>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</si>
  <si>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</si>
  <si>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</si>
  <si>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</si>
  <si>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</si>
  <si>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</si>
  <si>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</si>
  <si>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</si>
  <si>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</si>
  <si>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</si>
  <si>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</si>
  <si>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</si>
  <si>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</si>
  <si>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</si>
  <si>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</si>
  <si>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</si>
  <si>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</si>
  <si>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</si>
  <si>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</si>
  <si>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</si>
  <si>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</si>
  <si>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</si>
  <si>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</si>
  <si>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</si>
  <si>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</si>
  <si>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</si>
  <si>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</si>
  <si>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</si>
  <si>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</si>
  <si>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</si>
  <si>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</si>
  <si>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</si>
  <si>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</si>
  <si>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</si>
  <si>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</si>
  <si>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</si>
  <si>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</si>
  <si>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</si>
  <si>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</si>
  <si>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</si>
  <si>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</si>
  <si>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</si>
  <si>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</si>
  <si>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</si>
  <si>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</si>
  <si>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</si>
  <si>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</si>
  <si>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</si>
  <si>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</si>
  <si>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</si>
  <si>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</si>
  <si>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</si>
  <si>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</si>
  <si>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</si>
  <si>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</si>
  <si>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</si>
  <si>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</si>
  <si>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</si>
  <si>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</si>
  <si>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</si>
  <si>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</si>
  <si>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</si>
  <si>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</si>
  <si>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</si>
  <si>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</si>
  <si>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</si>
  <si>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</si>
  <si>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</si>
  <si>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</si>
  <si>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</si>
  <si>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</si>
  <si>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</si>
  <si>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</si>
  <si>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</si>
  <si>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</si>
  <si>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</si>
  <si>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</si>
  <si>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</si>
  <si>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</si>
  <si>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</si>
  <si>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</si>
  <si>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</si>
  <si>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</si>
  <si>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</si>
  <si>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</si>
  <si>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</si>
  <si>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</si>
  <si>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</si>
  <si>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</si>
  <si>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</si>
  <si>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</si>
  <si>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</si>
  <si>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</si>
  <si>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</si>
  <si>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</si>
  <si>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</si>
  <si>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</si>
  <si>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</si>
  <si>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</si>
  <si>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</si>
  <si>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</si>
  <si>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</si>
  <si>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</si>
  <si>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</si>
  <si>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</si>
  <si>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</si>
  <si>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</si>
  <si>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</si>
  <si>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</si>
  <si>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</si>
  <si>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</si>
  <si>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</si>
  <si>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</si>
  <si>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</si>
  <si>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</si>
  <si>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</si>
  <si>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</si>
  <si>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</si>
  <si>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</si>
  <si>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</si>
  <si>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</si>
  <si>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</si>
  <si>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</si>
  <si>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</si>
  <si>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</si>
  <si>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</si>
  <si>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</si>
  <si>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</si>
  <si>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</si>
  <si>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</si>
  <si>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</si>
  <si>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</si>
  <si>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</si>
  <si>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</si>
  <si>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</si>
  <si>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</si>
  <si>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</si>
  <si>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</si>
  <si>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</si>
  <si>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</si>
  <si>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</si>
  <si>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</si>
  <si>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</si>
  <si>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</si>
  <si>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</si>
  <si>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</si>
  <si>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</si>
  <si>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</si>
  <si>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</si>
  <si>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</si>
  <si>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</si>
  <si>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</si>
  <si>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</si>
  <si>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</si>
  <si>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</si>
  <si>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</si>
  <si>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</si>
  <si>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</si>
  <si>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</si>
  <si>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</si>
  <si>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</si>
  <si>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</si>
  <si>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</si>
  <si>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</si>
  <si>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</si>
  <si>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</si>
  <si>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</si>
  <si>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</si>
  <si>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</si>
  <si>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</si>
  <si>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</si>
  <si>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</si>
  <si>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</si>
  <si>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</si>
  <si>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</si>
  <si>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</si>
  <si>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</si>
  <si>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</si>
  <si>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</si>
  <si>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</si>
  <si>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</si>
  <si>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</si>
  <si>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</si>
  <si>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</si>
  <si>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</si>
  <si>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</si>
  <si>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</si>
  <si>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</si>
  <si>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</si>
  <si>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</si>
  <si>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</si>
  <si>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</si>
  <si>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</si>
  <si>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</si>
  <si>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</si>
  <si>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</si>
  <si>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</si>
  <si>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</si>
  <si>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</si>
  <si>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</si>
  <si>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</si>
  <si>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</si>
  <si>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</si>
  <si>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</si>
  <si>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</si>
  <si>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</si>
  <si>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</si>
  <si>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</si>
  <si>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</si>
  <si>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</si>
  <si>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</si>
  <si>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</si>
  <si>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</si>
  <si>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</si>
  <si>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</si>
  <si>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</si>
  <si>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</si>
  <si>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</si>
  <si>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</si>
  <si>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</si>
  <si>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</si>
  <si>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</si>
  <si>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</si>
  <si>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</si>
  <si>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</si>
  <si>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</si>
  <si>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</si>
  <si>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</si>
  <si>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</si>
  <si>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</si>
  <si>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</si>
  <si>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</si>
  <si>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</si>
  <si>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</si>
  <si>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</si>
  <si>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</si>
  <si>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</si>
  <si>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</si>
  <si>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</si>
  <si>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</si>
  <si>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</si>
  <si>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</si>
  <si>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</si>
  <si>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</si>
  <si>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</si>
  <si>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</si>
  <si>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</si>
  <si>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</si>
  <si>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</si>
  <si>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</si>
  <si>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</si>
  <si>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</si>
  <si>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</si>
  <si>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</si>
  <si>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</si>
  <si>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</si>
  <si>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</si>
  <si>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</si>
  <si>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</si>
  <si>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</si>
  <si>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</si>
  <si>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</si>
  <si>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</si>
  <si>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</si>
  <si>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</si>
  <si>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</si>
  <si>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</si>
  <si>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</si>
  <si>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</si>
  <si>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</si>
  <si>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</si>
  <si>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</si>
  <si>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</si>
  <si>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</si>
  <si>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</si>
  <si>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</si>
  <si>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</si>
  <si>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</si>
  <si>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</si>
  <si>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</si>
  <si>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</si>
  <si>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</si>
  <si>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</si>
  <si>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</si>
  <si>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</si>
  <si>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</si>
  <si>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</si>
  <si>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</si>
  <si>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</si>
  <si>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</si>
  <si>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</si>
  <si>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</si>
  <si>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</si>
  <si>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</si>
  <si>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</si>
  <si>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</si>
  <si>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</si>
  <si>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</si>
  <si>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</si>
  <si>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</si>
  <si>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</si>
  <si>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</si>
  <si>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</si>
  <si>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</si>
  <si>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</si>
  <si>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</si>
  <si>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</si>
  <si>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</si>
  <si>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</si>
  <si>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</si>
  <si>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</si>
  <si>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</si>
  <si>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</si>
  <si>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</si>
  <si>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</si>
  <si>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</si>
  <si>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</si>
  <si>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</si>
  <si>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</si>
  <si>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</si>
  <si>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</si>
  <si>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</si>
  <si>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</si>
  <si>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</si>
  <si>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</si>
  <si>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</si>
  <si>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</si>
  <si>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</si>
  <si>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</si>
  <si>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</si>
  <si>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</si>
  <si>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</si>
  <si>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</si>
  <si>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</si>
  <si>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</si>
  <si>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</si>
  <si>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</si>
  <si>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</si>
  <si>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</si>
  <si>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</si>
  <si>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</si>
  <si>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</si>
  <si>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</si>
  <si>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</si>
  <si>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</si>
  <si>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</si>
  <si>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</si>
  <si>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</si>
  <si>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</si>
  <si>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</si>
  <si>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</si>
  <si>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</si>
  <si>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</si>
  <si>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</si>
  <si>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</si>
  <si>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</si>
  <si>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</si>
  <si>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</si>
  <si>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</si>
  <si>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</si>
  <si>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</si>
  <si>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</si>
  <si>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</si>
  <si>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</si>
  <si>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</si>
  <si>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</si>
  <si>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</si>
  <si>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</si>
  <si>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</si>
  <si>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</si>
  <si>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</si>
  <si>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</si>
  <si>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</si>
  <si>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</si>
  <si>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</si>
  <si>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</si>
  <si>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</si>
  <si>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</si>
  <si>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</si>
  <si>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</si>
  <si>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</si>
  <si>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</si>
  <si>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</si>
  <si>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</si>
  <si>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</si>
  <si>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</si>
  <si>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</si>
  <si>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</si>
  <si>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</si>
  <si>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</si>
  <si>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</si>
  <si>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</si>
  <si>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</si>
  <si>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</si>
  <si>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</si>
  <si>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</si>
  <si>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</si>
  <si>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</si>
  <si>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</si>
  <si>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</si>
  <si>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</si>
  <si>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</si>
  <si>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</si>
  <si>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</si>
  <si>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</si>
  <si>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</si>
  <si>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</si>
  <si>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</si>
  <si>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</si>
  <si>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</si>
  <si>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</si>
  <si>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</si>
  <si>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</si>
  <si>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</si>
  <si>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</si>
  <si>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</si>
  <si>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</si>
  <si>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</si>
  <si>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</si>
  <si>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</si>
  <si>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</si>
  <si>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</si>
  <si>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</si>
  <si>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</si>
  <si>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</si>
  <si>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</si>
  <si>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</si>
  <si>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</si>
  <si>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</si>
  <si>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</si>
  <si>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</si>
  <si>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</si>
  <si>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</si>
  <si>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</si>
  <si>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</si>
  <si>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</si>
  <si>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</si>
  <si>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</si>
  <si>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</si>
  <si>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</si>
  <si>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</si>
  <si>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</si>
  <si>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</si>
  <si>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</si>
  <si>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</si>
  <si>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</si>
  <si>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</si>
  <si>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</si>
  <si>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</si>
  <si>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</si>
  <si>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</si>
  <si>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</si>
  <si>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</si>
  <si>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</si>
  <si>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</si>
  <si>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</si>
  <si>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</si>
  <si>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</si>
  <si>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</si>
  <si>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</si>
  <si>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</si>
  <si>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</si>
  <si>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</si>
  <si>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</si>
  <si>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</si>
  <si>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</si>
  <si>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</si>
  <si>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</si>
  <si>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</si>
  <si>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</si>
  <si>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</si>
  <si>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</si>
  <si>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</si>
  <si>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</si>
  <si>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</si>
  <si>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</si>
  <si>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</si>
  <si>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</si>
  <si>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</si>
  <si>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</si>
  <si>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</si>
  <si>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</si>
  <si>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</si>
  <si>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</si>
  <si>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</si>
  <si>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</si>
  <si>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</si>
  <si>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</si>
  <si>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</si>
  <si>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</si>
  <si>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</si>
  <si>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</si>
  <si>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</si>
  <si>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</si>
  <si>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</si>
  <si>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</si>
  <si>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</si>
  <si>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</si>
  <si>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</si>
  <si>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</si>
  <si>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</si>
  <si>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</si>
  <si>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</si>
  <si>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</si>
  <si>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</si>
  <si>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</si>
  <si>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</si>
  <si>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</si>
  <si>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</si>
  <si>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</si>
  <si>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</si>
  <si>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</si>
  <si>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</si>
  <si>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</si>
  <si>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</si>
  <si>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</si>
  <si>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</si>
  <si>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</si>
  <si>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</si>
  <si>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</si>
  <si>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</si>
  <si>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</si>
  <si>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</si>
  <si>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</si>
  <si>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</si>
  <si>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</si>
  <si>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</si>
  <si>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</si>
  <si>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</si>
  <si>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</si>
  <si>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</si>
  <si>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</si>
  <si>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</si>
  <si>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</si>
  <si>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</si>
  <si>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</si>
  <si>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</si>
  <si>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</si>
  <si>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</si>
  <si>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</si>
  <si>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</si>
  <si>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</si>
  <si>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</si>
  <si>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</si>
  <si>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</si>
  <si>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</si>
  <si>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</si>
  <si>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</si>
  <si>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</si>
  <si>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</si>
  <si>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</si>
  <si>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</si>
  <si>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</si>
  <si>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</si>
  <si>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</si>
  <si>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</si>
  <si>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</si>
  <si>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</si>
  <si>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</si>
  <si>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</si>
  <si>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</si>
  <si>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</si>
  <si>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</si>
  <si>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</si>
  <si>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</si>
  <si>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</si>
  <si>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</si>
  <si>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</si>
  <si>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</si>
  <si>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</si>
  <si>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</si>
  <si>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</si>
  <si>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</si>
  <si>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</si>
  <si>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</si>
  <si>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</si>
  <si>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</si>
  <si>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</si>
  <si>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</si>
  <si>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</si>
  <si>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</si>
  <si>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</si>
  <si>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</si>
  <si>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</si>
  <si>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</si>
  <si>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</si>
  <si>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</si>
  <si>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</si>
  <si>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</si>
  <si>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</si>
  <si>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</si>
  <si>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</si>
  <si>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</si>
  <si>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</si>
  <si>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</si>
  <si>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</si>
  <si>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</si>
  <si>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</si>
  <si>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</si>
  <si>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</si>
  <si>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</si>
  <si>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</si>
  <si>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</si>
  <si>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</si>
  <si>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</si>
  <si>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</si>
  <si>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</si>
  <si>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</si>
  <si>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</si>
  <si>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</si>
  <si>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</si>
  <si>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</si>
  <si>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</si>
  <si>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</si>
  <si>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</si>
  <si>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</si>
  <si>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</si>
  <si>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</si>
  <si>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</si>
  <si>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</si>
  <si>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</si>
  <si>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</si>
  <si>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</si>
  <si>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</si>
  <si>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</si>
  <si>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</si>
  <si>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</si>
  <si>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</si>
  <si>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</si>
  <si>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</si>
  <si>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</si>
  <si>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</si>
  <si>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</si>
  <si>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</si>
  <si>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</si>
  <si>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</si>
  <si>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</si>
  <si>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</si>
  <si>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</si>
  <si>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</si>
  <si>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</si>
  <si>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</si>
  <si>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</si>
  <si>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</si>
  <si>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</si>
  <si>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</si>
  <si>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</si>
  <si>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</si>
  <si>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</si>
  <si>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</si>
  <si>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</si>
  <si>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</si>
  <si>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</si>
  <si>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</si>
  <si>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</si>
  <si>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</si>
  <si>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</si>
  <si>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</si>
  <si>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</si>
  <si>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</si>
  <si>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</si>
  <si>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</si>
  <si>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</si>
  <si>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</si>
  <si>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</si>
  <si>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</si>
  <si>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</si>
  <si>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</si>
  <si>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</si>
  <si>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</si>
  <si>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</si>
  <si>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</si>
  <si>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</si>
  <si>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</si>
  <si>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</si>
  <si>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</si>
  <si>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</si>
  <si>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</si>
  <si>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</si>
  <si>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</si>
  <si>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</si>
  <si>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</si>
  <si>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</si>
  <si>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</si>
  <si>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</si>
  <si>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</si>
  <si>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</si>
  <si>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</si>
  <si>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</si>
  <si>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</si>
  <si>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</si>
  <si>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</si>
  <si>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</si>
  <si>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</si>
  <si>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</si>
  <si>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</si>
  <si>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</si>
  <si>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</si>
  <si>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</si>
  <si>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</si>
  <si>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</si>
  <si>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</si>
  <si>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</si>
  <si>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</si>
  <si>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</si>
  <si>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</si>
  <si>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</si>
  <si>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</si>
  <si>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</si>
  <si>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</si>
  <si>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</si>
  <si>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</si>
  <si>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</si>
  <si>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</si>
  <si>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</si>
  <si>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</si>
  <si>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</si>
  <si>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</si>
  <si>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</si>
  <si>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</si>
  <si>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</si>
  <si>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</si>
  <si>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</si>
  <si>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</si>
  <si>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</si>
  <si>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</si>
  <si>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</si>
  <si>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</si>
  <si>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</si>
  <si>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</si>
  <si>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</si>
  <si>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</si>
  <si>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</si>
  <si>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</si>
  <si>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</si>
  <si>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</si>
  <si>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</si>
  <si>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</si>
  <si>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</si>
  <si>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</si>
  <si>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</si>
  <si>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</si>
  <si>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</si>
  <si>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</si>
  <si>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</si>
  <si>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</si>
  <si>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</si>
  <si>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</si>
  <si>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</si>
  <si>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</si>
  <si>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</si>
  <si>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</si>
  <si>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</si>
  <si>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</si>
  <si>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</si>
  <si>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</si>
  <si>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</si>
  <si>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</si>
  <si>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</si>
  <si>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</si>
  <si>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</si>
  <si>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</si>
  <si>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</si>
  <si>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</si>
  <si>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</si>
  <si>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</si>
  <si>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</si>
  <si>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</si>
  <si>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</si>
  <si>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</si>
  <si>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</si>
  <si>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</si>
  <si>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</si>
  <si>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</si>
  <si>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</si>
  <si>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</si>
  <si>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</si>
  <si>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</si>
  <si>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</si>
  <si>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</si>
  <si>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</si>
  <si>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</si>
  <si>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</si>
  <si>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</si>
  <si>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</si>
  <si>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</si>
  <si>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</si>
  <si>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</si>
  <si>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</si>
  <si>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</si>
  <si>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</si>
  <si>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</si>
  <si>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</si>
  <si>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</si>
  <si>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</si>
  <si>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</si>
  <si>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</si>
  <si>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</si>
  <si>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</si>
  <si>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</si>
  <si>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</si>
  <si>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</si>
  <si>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</si>
  <si>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</si>
  <si>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</si>
  <si>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</si>
  <si>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</si>
  <si>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</si>
  <si>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</si>
  <si>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</si>
  <si>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</si>
  <si>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</si>
  <si>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</si>
  <si>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</si>
  <si>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</si>
  <si>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</si>
  <si>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</si>
  <si>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</si>
  <si>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</si>
  <si>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</si>
  <si>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</si>
  <si>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</si>
  <si>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</si>
  <si>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</si>
  <si>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</si>
  <si>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</si>
  <si>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</si>
  <si>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</si>
  <si>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</si>
  <si>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</si>
  <si>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</si>
  <si>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</si>
  <si>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</si>
  <si>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</si>
  <si>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</si>
  <si>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</si>
  <si>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</si>
  <si>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</si>
  <si>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</si>
  <si>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</si>
  <si>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</si>
  <si>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</si>
  <si>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</si>
  <si>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</si>
  <si>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</si>
  <si>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</si>
  <si>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</si>
  <si>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</si>
  <si>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</si>
  <si>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</si>
  <si>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</si>
  <si>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</si>
  <si>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</si>
  <si>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</si>
  <si>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</si>
  <si>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</si>
  <si>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</si>
  <si>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</si>
  <si>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</si>
  <si>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</si>
  <si>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</si>
  <si>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</si>
  <si>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</si>
  <si>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</si>
  <si>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</si>
  <si>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</si>
  <si>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</si>
  <si>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</si>
  <si>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</si>
  <si>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</si>
  <si>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</si>
  <si>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</si>
  <si>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</si>
  <si>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</si>
  <si>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</si>
  <si>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</si>
  <si>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</si>
  <si>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</si>
  <si>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</si>
  <si>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</si>
  <si>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</si>
  <si>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</si>
  <si>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</si>
  <si>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</si>
  <si>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</si>
  <si>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</si>
  <si>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</si>
  <si>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</si>
  <si>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</si>
  <si>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</si>
  <si>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</si>
  <si>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</si>
  <si>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</si>
  <si>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</si>
  <si>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</si>
  <si>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</si>
  <si>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</si>
  <si>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</si>
  <si>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</si>
  <si>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</si>
  <si>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</si>
  <si>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</si>
  <si>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</si>
  <si>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</si>
  <si>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</si>
  <si>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</si>
  <si>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</si>
  <si>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</si>
  <si>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</si>
  <si>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</si>
  <si>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</si>
  <si>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</si>
  <si>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</si>
  <si>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</si>
  <si>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</si>
  <si>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</si>
  <si>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</si>
  <si>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</si>
  <si>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</si>
  <si>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</si>
  <si>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</si>
  <si>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</si>
  <si>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</si>
  <si>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</si>
  <si>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</si>
  <si>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</si>
  <si>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</si>
  <si>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</si>
  <si>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</si>
  <si>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</si>
  <si>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</si>
  <si>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</si>
  <si>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</si>
  <si>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</si>
  <si>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</si>
  <si>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</si>
  <si>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</si>
  <si>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</si>
  <si>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</si>
  <si>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</si>
  <si>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</si>
  <si>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</si>
  <si>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</si>
  <si>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</si>
  <si>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</si>
  <si>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</si>
  <si>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</si>
  <si>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</si>
  <si>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</si>
  <si>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</si>
  <si>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</si>
  <si>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</si>
  <si>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</si>
  <si>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</si>
  <si>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</si>
  <si>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</si>
  <si>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</si>
  <si>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</si>
  <si>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</si>
  <si>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</si>
  <si>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</si>
  <si>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</si>
  <si>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</si>
  <si>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</si>
  <si>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</si>
  <si>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</si>
  <si>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</si>
  <si>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</si>
  <si>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</si>
  <si>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</si>
  <si>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</si>
  <si>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</si>
  <si>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</si>
  <si>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</si>
  <si>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</si>
  <si>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</si>
  <si>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</si>
  <si>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</si>
  <si>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</si>
  <si>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</si>
  <si>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</si>
  <si>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</si>
  <si>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</si>
  <si>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</si>
  <si>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</si>
  <si>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</si>
  <si>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</si>
  <si>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</si>
  <si>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</si>
  <si>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</si>
  <si>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</si>
  <si>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</si>
  <si>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</si>
  <si>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</si>
  <si>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</si>
  <si>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</si>
  <si>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</si>
  <si>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</si>
  <si>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</si>
  <si>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</si>
  <si>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</si>
  <si>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</si>
  <si>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</si>
  <si>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</si>
  <si>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</si>
  <si>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</si>
  <si>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</si>
  <si>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</si>
  <si>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</si>
  <si>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</si>
  <si>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</si>
  <si>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</si>
  <si>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</si>
  <si>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</si>
  <si>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</si>
  <si>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</si>
  <si>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</si>
  <si>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</si>
  <si>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</si>
  <si>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</si>
  <si>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</si>
  <si>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</si>
  <si>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</si>
  <si>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</si>
  <si>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</si>
  <si>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</si>
  <si>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</si>
  <si>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</si>
  <si>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</si>
  <si>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</si>
  <si>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</si>
  <si>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</si>
  <si>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</si>
  <si>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</si>
  <si>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</si>
  <si>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</si>
  <si>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</si>
  <si>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</si>
  <si>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</si>
  <si>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</si>
  <si>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</si>
  <si>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</si>
  <si>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</si>
  <si>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</si>
  <si>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</si>
  <si>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</si>
  <si>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</si>
  <si>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</si>
  <si>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</si>
  <si>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</si>
  <si>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</si>
  <si>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</si>
  <si>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</si>
  <si>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</si>
  <si>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</si>
  <si>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</si>
  <si>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</si>
  <si>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</si>
  <si>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</si>
  <si>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</si>
  <si>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</si>
  <si>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</si>
  <si>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</si>
  <si>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</si>
  <si>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</si>
  <si>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</si>
  <si>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</si>
  <si>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</si>
  <si>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</si>
  <si>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</si>
  <si>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</si>
  <si>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</si>
  <si>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</si>
  <si>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</si>
  <si>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</si>
  <si>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</si>
  <si>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</si>
  <si>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</si>
  <si>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</si>
  <si>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</si>
  <si>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</si>
  <si>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</si>
  <si>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</si>
  <si>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</si>
  <si>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</si>
  <si>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</si>
  <si>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</si>
  <si>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</si>
  <si>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</si>
  <si>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</si>
  <si>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</si>
  <si>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</si>
  <si>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</si>
  <si>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</si>
  <si>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</si>
  <si>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</si>
  <si>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</si>
  <si>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</si>
  <si>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</si>
  <si>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</si>
  <si>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</si>
  <si>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</si>
  <si>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</si>
  <si>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</si>
  <si>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</si>
  <si>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</si>
  <si>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</si>
  <si>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</si>
  <si>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</si>
  <si>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</si>
  <si>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</si>
  <si>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</si>
  <si>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</si>
  <si>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</si>
  <si>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</si>
  <si>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</si>
  <si>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</si>
  <si>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</si>
  <si>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</si>
  <si>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</si>
  <si>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</si>
  <si>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</si>
  <si>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</si>
  <si>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</si>
  <si>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</si>
  <si>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</si>
  <si>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</si>
  <si>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</si>
  <si>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</si>
  <si>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</si>
  <si>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</si>
  <si>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</si>
  <si>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</si>
  <si>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</si>
  <si>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</si>
  <si>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</si>
  <si>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</si>
  <si>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</si>
  <si>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</si>
  <si>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</si>
  <si>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</si>
  <si>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</si>
  <si>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</si>
  <si>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</si>
  <si>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</si>
  <si>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</si>
  <si>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</si>
  <si>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</si>
  <si>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</si>
  <si>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</si>
  <si>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</si>
  <si>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</si>
  <si>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</si>
  <si>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</si>
  <si>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</si>
  <si>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</si>
  <si>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</si>
  <si>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</si>
  <si>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</si>
  <si>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</si>
  <si>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</si>
  <si>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</si>
  <si>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</si>
  <si>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</si>
  <si>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</si>
  <si>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</si>
  <si>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</si>
  <si>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</si>
  <si>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</si>
  <si>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</si>
  <si>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</si>
  <si>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</si>
  <si>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</si>
  <si>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</si>
  <si>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</si>
  <si>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</si>
  <si>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</si>
  <si>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</si>
  <si>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</si>
  <si>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</si>
  <si>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</si>
  <si>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</si>
  <si>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</si>
  <si>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</si>
  <si>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</si>
  <si>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</si>
  <si>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</si>
  <si>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</si>
  <si>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</si>
  <si>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</si>
  <si>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</si>
  <si>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</si>
  <si>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</si>
  <si>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</si>
  <si>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</si>
  <si>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</si>
  <si>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</si>
  <si>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</si>
  <si>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</si>
  <si>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</si>
  <si>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</si>
  <si>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</si>
  <si>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</si>
  <si>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</si>
  <si>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</si>
  <si>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</si>
  <si>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</si>
  <si>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</si>
  <si>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</si>
  <si>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</si>
  <si>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</si>
  <si>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</si>
  <si>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</si>
  <si>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</si>
  <si>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</si>
  <si>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</si>
  <si>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</si>
  <si>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</si>
  <si>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</si>
  <si>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</si>
  <si>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</si>
  <si>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</si>
  <si>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</si>
  <si>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</si>
  <si>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</si>
  <si>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</si>
  <si>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</si>
  <si>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</si>
  <si>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</si>
  <si>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</si>
  <si>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</si>
  <si>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</si>
  <si>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</si>
  <si>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</si>
  <si>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</si>
  <si>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</si>
  <si>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</si>
  <si>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</si>
  <si>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</si>
  <si>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</si>
  <si>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</si>
  <si>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</si>
  <si>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</si>
  <si>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</si>
  <si>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</si>
  <si>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</si>
  <si>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</si>
  <si>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</si>
  <si>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</si>
  <si>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</si>
  <si>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</si>
  <si>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</si>
  <si>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</si>
  <si>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</si>
  <si>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</si>
  <si>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</si>
  <si>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</si>
  <si>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</si>
  <si>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</si>
  <si>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</si>
  <si>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</si>
  <si>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</si>
  <si>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</si>
  <si>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</si>
  <si>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</si>
  <si>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</si>
  <si>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</si>
  <si>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</si>
  <si>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</si>
  <si>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</si>
  <si>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</si>
  <si>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</si>
  <si>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</si>
  <si>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</si>
  <si>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</si>
  <si>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</si>
  <si>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</si>
  <si>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</si>
  <si>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</si>
  <si>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</si>
  <si>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</si>
  <si>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</si>
  <si>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</si>
  <si>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</si>
  <si>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</si>
  <si>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</si>
  <si>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</si>
  <si>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</si>
  <si>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</si>
  <si>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</si>
  <si>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</si>
  <si>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</si>
  <si>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</si>
  <si>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</si>
  <si>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</si>
  <si>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</si>
  <si>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</si>
  <si>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</si>
  <si>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</si>
  <si>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</si>
  <si>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</si>
  <si>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</si>
  <si>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</si>
  <si>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</si>
  <si>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</si>
  <si>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</si>
  <si>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</si>
  <si>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</si>
  <si>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</si>
  <si>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</si>
  <si>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</si>
  <si>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</si>
  <si>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</si>
  <si>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</si>
  <si>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</si>
  <si>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</si>
  <si>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</si>
  <si>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</si>
  <si>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</si>
  <si>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</si>
  <si>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</si>
  <si>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</si>
  <si>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</si>
  <si>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</si>
  <si>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</si>
  <si>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</si>
  <si>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</si>
  <si>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</si>
  <si>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</si>
  <si>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</si>
  <si>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</si>
  <si>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</si>
  <si>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</si>
  <si>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</si>
  <si>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</si>
  <si>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</si>
  <si>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</si>
  <si>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</si>
  <si>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</si>
  <si>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</si>
  <si>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</si>
  <si>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</si>
  <si>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</si>
  <si>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</si>
  <si>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</si>
  <si>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</si>
  <si>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</si>
  <si>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</si>
  <si>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</si>
  <si>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</si>
  <si>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</si>
  <si>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</si>
  <si>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</si>
  <si>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</si>
  <si>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</si>
  <si>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</si>
  <si>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</si>
  <si>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</si>
  <si>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</si>
  <si>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</si>
  <si>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</si>
  <si>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</si>
  <si>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</si>
  <si>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</si>
  <si>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</si>
  <si>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</si>
  <si>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</si>
  <si>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</si>
  <si>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</si>
  <si>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</si>
  <si>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</si>
  <si>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</si>
  <si>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</si>
  <si>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</si>
  <si>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</si>
  <si>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</si>
  <si>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</si>
  <si>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</si>
  <si>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</si>
  <si>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</si>
  <si>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</si>
  <si>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</si>
  <si>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</si>
  <si>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</si>
  <si>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</si>
  <si>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</si>
  <si>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</si>
  <si>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</si>
  <si>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</si>
  <si>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</si>
  <si>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</si>
  <si>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</si>
  <si>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</si>
  <si>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</si>
  <si>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</si>
  <si>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</si>
  <si>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</si>
  <si>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</si>
  <si>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</si>
  <si>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</si>
  <si>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</si>
  <si>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</si>
  <si>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</si>
  <si>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</si>
  <si>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</si>
  <si>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</si>
  <si>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</si>
  <si>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</si>
  <si>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</si>
  <si>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</si>
  <si>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</si>
  <si>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</si>
  <si>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</si>
  <si>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</si>
  <si>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</si>
  <si>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</si>
  <si>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</si>
  <si>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</si>
  <si>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</si>
  <si>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</si>
  <si>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</si>
  <si>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</si>
  <si>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</si>
  <si>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</si>
  <si>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</si>
  <si>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</si>
  <si>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</si>
  <si>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</si>
  <si>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</si>
  <si>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</si>
  <si>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</si>
  <si>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</si>
  <si>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</si>
  <si>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</si>
  <si>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</si>
  <si>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</si>
  <si>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</si>
  <si>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</si>
  <si>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</si>
  <si>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</si>
  <si>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</si>
  <si>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</si>
  <si>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</si>
  <si>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</si>
  <si>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</si>
  <si>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</si>
  <si>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</si>
  <si>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</si>
  <si>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</si>
  <si>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</si>
  <si>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</si>
  <si>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</si>
  <si>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</si>
  <si>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</si>
  <si>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</si>
  <si>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</si>
  <si>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</si>
  <si>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</si>
  <si>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</si>
  <si>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</si>
  <si>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</si>
  <si>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</si>
  <si>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</si>
  <si>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</si>
  <si>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</si>
  <si>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</si>
  <si>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</si>
  <si>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</si>
  <si>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</si>
  <si>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</si>
  <si>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</si>
  <si>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</si>
  <si>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</si>
  <si>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</si>
  <si>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</si>
  <si>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</si>
  <si>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</si>
  <si>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</si>
  <si>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</si>
  <si>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</si>
  <si>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</si>
  <si>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</si>
  <si>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</si>
  <si>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</si>
  <si>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</si>
  <si>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</si>
  <si>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</si>
  <si>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</si>
  <si>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</si>
  <si>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</si>
  <si>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</si>
  <si>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</si>
  <si>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</si>
  <si>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</si>
  <si>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</si>
  <si>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</si>
  <si>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</si>
  <si>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</si>
  <si>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</si>
  <si>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</si>
  <si>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</si>
  <si>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</si>
  <si>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</si>
  <si>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</si>
  <si>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</si>
  <si>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</si>
  <si>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</si>
  <si>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</si>
  <si>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</si>
  <si>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</si>
  <si>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</si>
  <si>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</si>
  <si>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</si>
  <si>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</si>
  <si>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</si>
  <si>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</si>
  <si>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</si>
  <si>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</si>
  <si>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</si>
  <si>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</si>
  <si>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</si>
  <si>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</si>
  <si>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</si>
  <si>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</si>
  <si>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</si>
  <si>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</si>
  <si>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</si>
  <si>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</si>
  <si>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</si>
  <si>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</si>
  <si>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</si>
  <si>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</si>
  <si>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</si>
  <si>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</si>
  <si>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</si>
  <si>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</si>
  <si>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</si>
  <si>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</si>
  <si>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</si>
  <si>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</si>
  <si>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</si>
  <si>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</si>
  <si>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</si>
  <si>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</si>
  <si>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</si>
  <si>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</si>
  <si>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</si>
  <si>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</si>
  <si>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</si>
  <si>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</si>
  <si>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</si>
  <si>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</si>
  <si>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</si>
  <si>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</si>
  <si>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</si>
  <si>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</si>
  <si>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</si>
  <si>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</si>
  <si>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</si>
  <si>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</si>
  <si>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</si>
  <si>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</si>
  <si>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</si>
  <si>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</si>
  <si>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</si>
  <si>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</si>
  <si>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</si>
  <si>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</si>
  <si>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</si>
  <si>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</si>
  <si>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</si>
  <si>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</si>
  <si>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</si>
  <si>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</si>
  <si>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</si>
  <si>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</si>
  <si>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</si>
  <si>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</si>
  <si>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</si>
  <si>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</si>
  <si>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</si>
  <si>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</si>
  <si>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</si>
  <si>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</si>
  <si>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</si>
  <si>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</si>
  <si>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</si>
  <si>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</si>
  <si>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</si>
  <si>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</si>
  <si>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</si>
  <si>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</si>
  <si>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</si>
  <si>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</si>
  <si>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</si>
  <si>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</si>
  <si>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</si>
  <si>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</si>
  <si>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</si>
  <si>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</si>
  <si>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</si>
  <si>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</si>
  <si>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</si>
  <si>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</si>
  <si>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</si>
  <si>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</si>
  <si>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</si>
  <si>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</si>
  <si>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</si>
  <si>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</si>
  <si>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</si>
  <si>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</si>
  <si>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</si>
  <si>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</si>
  <si>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</si>
  <si>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</si>
  <si>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</si>
  <si>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</si>
  <si>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</si>
  <si>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</si>
  <si>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</si>
  <si>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</si>
  <si>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</si>
  <si>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</si>
  <si>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</si>
  <si>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</si>
  <si>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</si>
  <si>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</si>
  <si>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</si>
  <si>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</si>
  <si>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</si>
  <si>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</si>
  <si>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</si>
  <si>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</si>
  <si>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</si>
  <si>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</si>
  <si>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</si>
  <si>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</si>
  <si>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</si>
  <si>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</si>
  <si>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</si>
  <si>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</si>
  <si>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</si>
  <si>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</si>
  <si>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</si>
  <si>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</si>
  <si>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</si>
  <si>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</si>
  <si>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</si>
  <si>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</si>
  <si>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</si>
  <si>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</si>
  <si>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</si>
  <si>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</si>
  <si>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</si>
  <si>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</si>
  <si>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</si>
  <si>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</si>
  <si>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</si>
  <si>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</si>
  <si>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</si>
  <si>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</si>
  <si>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</si>
  <si>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</si>
  <si>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</si>
  <si>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</si>
  <si>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</si>
  <si>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</si>
  <si>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</si>
  <si>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</si>
  <si>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</si>
  <si>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</si>
  <si>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</si>
  <si>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</si>
  <si>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</si>
  <si>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</si>
  <si>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</si>
  <si>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</si>
  <si>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</si>
  <si>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</si>
  <si>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</si>
  <si>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</si>
  <si>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</si>
  <si>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</si>
  <si>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</si>
  <si>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</si>
  <si>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</si>
  <si>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</si>
  <si>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</si>
  <si>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</si>
  <si>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</si>
  <si>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</si>
  <si>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</si>
  <si>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</si>
  <si>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</si>
  <si>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</si>
  <si>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</si>
  <si>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</si>
  <si>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</si>
  <si>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</si>
  <si>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</si>
  <si>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</si>
  <si>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</si>
  <si>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</si>
  <si>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</si>
  <si>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</si>
  <si>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</si>
  <si>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</si>
  <si>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</si>
  <si>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</si>
  <si>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</si>
  <si>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</si>
  <si>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</si>
  <si>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</si>
  <si>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</si>
  <si>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</si>
  <si>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</si>
  <si>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</si>
  <si>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</si>
  <si>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</si>
  <si>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</si>
  <si>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</si>
  <si>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</si>
  <si>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</si>
  <si>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</si>
  <si>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</si>
  <si>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</si>
  <si>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</si>
  <si>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</si>
  <si>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</si>
  <si>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</si>
  <si>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</si>
  <si>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</si>
  <si>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</si>
  <si>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</si>
  <si>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</si>
  <si>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</si>
  <si>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</si>
  <si>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</si>
  <si>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</si>
  <si>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</si>
  <si>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</si>
  <si>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</si>
  <si>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</si>
  <si>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</si>
  <si>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</si>
  <si>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</si>
  <si>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</si>
  <si>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</si>
  <si>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</si>
  <si>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</si>
  <si>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</si>
  <si>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</si>
  <si>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</si>
  <si>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</si>
  <si>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</si>
  <si>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</si>
  <si>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</si>
  <si>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</si>
  <si>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</si>
  <si>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</si>
  <si>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</si>
  <si>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</si>
  <si>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</si>
  <si>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</si>
  <si>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</si>
  <si>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</si>
  <si>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</si>
  <si>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</si>
  <si>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</si>
  <si>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</si>
  <si>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</si>
  <si>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</si>
  <si>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</si>
  <si>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</si>
  <si>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</si>
  <si>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</si>
  <si>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</si>
  <si>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</si>
  <si>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</si>
  <si>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</si>
  <si>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</si>
  <si>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</si>
  <si>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</si>
  <si>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</si>
  <si>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</si>
  <si>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</si>
  <si>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</si>
  <si>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</si>
  <si>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</si>
  <si>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</si>
  <si>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</si>
  <si>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</si>
  <si>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</si>
  <si>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</si>
  <si>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</si>
  <si>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</si>
  <si>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</si>
  <si>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</si>
  <si>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</si>
  <si>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</si>
  <si>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</si>
  <si>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</si>
  <si>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</si>
  <si>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</si>
  <si>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</si>
  <si>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</si>
  <si>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</si>
  <si>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</si>
  <si>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</si>
  <si>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</si>
  <si>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</si>
  <si>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</si>
  <si>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</si>
  <si>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</si>
  <si>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</si>
  <si>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</si>
  <si>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</si>
  <si>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</si>
  <si>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</si>
  <si>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</si>
  <si>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</si>
  <si>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</si>
  <si>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</si>
  <si>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</si>
  <si>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</si>
  <si>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</si>
  <si>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</si>
  <si>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</si>
  <si>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</si>
  <si>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</si>
  <si>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</si>
  <si>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</si>
  <si>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</si>
  <si>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</si>
  <si>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</si>
  <si>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</si>
  <si>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</si>
  <si>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</si>
  <si>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</si>
  <si>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</si>
  <si>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</si>
  <si>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</si>
  <si>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</si>
  <si>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</si>
  <si>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</si>
  <si>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</si>
  <si>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</si>
  <si>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</si>
  <si>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</si>
  <si>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</si>
  <si>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</si>
  <si>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</si>
  <si>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</si>
  <si>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</si>
  <si>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</si>
  <si>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</si>
  <si>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</si>
  <si>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</si>
  <si>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</si>
  <si>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</si>
  <si>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</si>
  <si>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</si>
  <si>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</si>
  <si>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</si>
  <si>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</si>
  <si>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</si>
  <si>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</si>
  <si>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</si>
  <si>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</si>
  <si>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</si>
  <si>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</si>
  <si>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</si>
  <si>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</si>
  <si>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</si>
  <si>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</si>
  <si>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</si>
  <si>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</si>
  <si>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</si>
  <si>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</si>
  <si>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</si>
  <si>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</si>
  <si>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</si>
  <si>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</si>
  <si>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</si>
  <si>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</si>
  <si>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</si>
  <si>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</si>
  <si>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</si>
  <si>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</si>
  <si>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</si>
  <si>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</si>
  <si>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</si>
  <si>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</si>
  <si>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</si>
  <si>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</si>
  <si>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</si>
  <si>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</si>
  <si>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</si>
  <si>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</si>
  <si>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</si>
  <si>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</si>
  <si>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</si>
  <si>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</si>
  <si>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</si>
  <si>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</si>
  <si>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</si>
  <si>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</si>
  <si>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</si>
  <si>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</si>
  <si>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</si>
  <si>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</si>
  <si>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</si>
  <si>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</si>
  <si>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</si>
  <si>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</si>
  <si>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</si>
  <si>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</si>
  <si>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</si>
  <si>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</si>
  <si>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</si>
  <si>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</si>
  <si>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</si>
  <si>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</si>
  <si>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</si>
  <si>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</si>
  <si>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</si>
  <si>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</si>
  <si>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</si>
  <si>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</si>
  <si>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</si>
  <si>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</si>
  <si>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</si>
  <si>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</si>
  <si>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</si>
  <si>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</si>
  <si>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</si>
  <si>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</si>
  <si>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</si>
  <si>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</si>
  <si>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</si>
  <si>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</si>
  <si>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</si>
  <si>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</si>
  <si>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</si>
  <si>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</si>
  <si>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</si>
  <si>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</si>
  <si>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</si>
  <si>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</si>
  <si>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</si>
  <si>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</si>
  <si>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</si>
  <si>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</si>
  <si>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</si>
  <si>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</si>
  <si>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</si>
  <si>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</si>
  <si>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</si>
  <si>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</si>
  <si>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</si>
  <si>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</si>
  <si>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</si>
  <si>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</si>
  <si>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</si>
  <si>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</si>
  <si>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</si>
  <si>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</si>
  <si>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</si>
  <si>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</si>
  <si>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</si>
  <si>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</si>
  <si>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</si>
  <si>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</si>
  <si>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</si>
  <si>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</si>
  <si>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</si>
  <si>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</si>
  <si>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</si>
  <si>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</si>
  <si>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</si>
  <si>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</si>
  <si>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</si>
  <si>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</si>
  <si>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</si>
  <si>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</si>
  <si>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</si>
  <si>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</si>
  <si>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</si>
  <si>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</si>
  <si>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</si>
  <si>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</si>
  <si>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</si>
  <si>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</si>
  <si>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</si>
  <si>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</si>
  <si>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</si>
  <si>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</si>
  <si>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</si>
  <si>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</si>
  <si>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</si>
  <si>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</si>
  <si>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</si>
  <si>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</si>
  <si>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</si>
  <si>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</si>
  <si>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</si>
  <si>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</si>
  <si>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</si>
  <si>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</si>
  <si>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</si>
  <si>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</si>
  <si>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</si>
  <si>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</si>
  <si>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</si>
  <si>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</si>
  <si>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</si>
  <si>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</si>
  <si>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</si>
  <si>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</si>
  <si>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</si>
  <si>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</si>
  <si>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</si>
  <si>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</si>
  <si>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</si>
  <si>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</si>
  <si>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</si>
  <si>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</si>
  <si>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</si>
  <si>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</si>
  <si>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</si>
  <si>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</si>
  <si>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</si>
  <si>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</si>
  <si>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</si>
  <si>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</si>
  <si>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</si>
  <si>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</si>
  <si>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</si>
  <si>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</si>
  <si>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</si>
  <si>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</si>
  <si>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</si>
  <si>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</si>
  <si>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</si>
  <si>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</si>
  <si>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</si>
  <si>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</si>
  <si>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</si>
  <si>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</si>
  <si>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</si>
  <si>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</si>
  <si>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</si>
  <si>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</si>
  <si>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</si>
  <si>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</si>
  <si>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</si>
  <si>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</si>
  <si>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</si>
  <si>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</si>
  <si>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</si>
  <si>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</si>
  <si>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</si>
  <si>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</si>
  <si>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</si>
  <si>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</si>
  <si>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</si>
  <si>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</si>
  <si>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</si>
  <si>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</si>
  <si>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</si>
  <si>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</si>
  <si>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</si>
  <si>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</si>
  <si>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</si>
  <si>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</si>
  <si>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</si>
  <si>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</si>
  <si>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</si>
  <si>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</si>
  <si>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</si>
  <si>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</si>
  <si>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</si>
  <si>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</si>
  <si>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</si>
  <si>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</si>
  <si>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</si>
  <si>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</si>
  <si>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</si>
  <si>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</si>
  <si>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</si>
  <si>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</si>
  <si>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</si>
  <si>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</si>
  <si>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</si>
  <si>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</si>
  <si>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</si>
  <si>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</si>
  <si>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</si>
  <si>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</si>
  <si>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</si>
  <si>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</si>
  <si>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</si>
  <si>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</si>
  <si>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</si>
  <si>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</si>
  <si>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</si>
  <si>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</si>
  <si>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</si>
  <si>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</si>
  <si>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</si>
  <si>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</si>
  <si>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</si>
  <si>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</si>
  <si>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</si>
  <si>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</si>
  <si>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</si>
  <si>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</si>
  <si>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</si>
  <si>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</si>
  <si>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</si>
  <si>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</si>
  <si>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</si>
  <si>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</si>
  <si>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</si>
  <si>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</si>
  <si>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</si>
  <si>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</si>
  <si>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</si>
  <si>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</si>
  <si>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</si>
  <si>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</si>
  <si>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</si>
  <si>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</si>
  <si>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</si>
  <si>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</si>
  <si>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</si>
  <si>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</si>
  <si>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</si>
  <si>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</si>
  <si>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</si>
  <si>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</si>
  <si>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</si>
  <si>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</si>
  <si>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</si>
  <si>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</si>
  <si>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</si>
  <si>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</si>
  <si>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</si>
  <si>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</si>
  <si>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</si>
  <si>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</si>
  <si>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</si>
  <si>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</si>
  <si>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</si>
  <si>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</si>
  <si>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</si>
  <si>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</si>
  <si>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</si>
  <si>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</si>
  <si>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</si>
  <si>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</si>
  <si>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</si>
  <si>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</si>
  <si>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</si>
  <si>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</si>
  <si>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</si>
  <si>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</si>
  <si>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</si>
  <si>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</si>
  <si>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</si>
  <si>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</si>
  <si>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</si>
  <si>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</si>
  <si>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</si>
  <si>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</si>
  <si>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</si>
  <si>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</si>
  <si>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</si>
  <si>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</si>
  <si>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</si>
  <si>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</si>
  <si>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</si>
  <si>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</si>
  <si>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</si>
  <si>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</si>
  <si>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</si>
  <si>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</si>
  <si>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</si>
  <si>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</si>
  <si>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</si>
  <si>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</si>
  <si>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</si>
  <si>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</si>
  <si>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</si>
  <si>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</si>
  <si>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</si>
  <si>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</si>
  <si>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</si>
  <si>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</si>
  <si>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</si>
  <si>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</si>
  <si>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</si>
  <si>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</si>
  <si>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</si>
  <si>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</si>
  <si>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</si>
  <si>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</si>
  <si>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</si>
  <si>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</si>
  <si>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</si>
  <si>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</si>
  <si>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</si>
  <si>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</si>
  <si>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</si>
  <si>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</si>
  <si>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</si>
  <si>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</si>
  <si>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</si>
  <si>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</si>
  <si>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</si>
  <si>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</si>
  <si>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</si>
  <si>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</si>
  <si>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</si>
  <si>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</si>
  <si>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</si>
  <si>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</si>
  <si>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</si>
  <si>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</si>
  <si>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</si>
  <si>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</si>
  <si>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</si>
  <si>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</si>
  <si>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</si>
  <si>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</si>
  <si>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</si>
  <si>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</si>
  <si>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</si>
  <si>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</si>
  <si>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</si>
  <si>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</si>
  <si>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</si>
  <si>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</si>
  <si>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</si>
  <si>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</si>
  <si>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</si>
  <si>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</si>
  <si>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</si>
  <si>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</si>
  <si>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</si>
  <si>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</si>
  <si>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</si>
  <si>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</si>
  <si>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</si>
  <si>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</si>
  <si>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</si>
  <si>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</si>
  <si>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</si>
  <si>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</si>
  <si>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</si>
  <si>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</si>
  <si>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</si>
  <si>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</si>
  <si>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</si>
  <si>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</si>
  <si>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</si>
  <si>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</si>
  <si>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</si>
  <si>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</si>
  <si>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</si>
  <si>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</si>
  <si>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</si>
  <si>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</si>
  <si>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</si>
  <si>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</si>
  <si>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</si>
  <si>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</si>
  <si>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</si>
  <si>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</si>
  <si>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</si>
  <si>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</si>
  <si>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</si>
  <si>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</si>
  <si>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</si>
  <si>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</si>
  <si>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</si>
  <si>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</si>
  <si>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</si>
  <si>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</si>
  <si>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</si>
  <si>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</si>
  <si>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</si>
  <si>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</si>
  <si>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</si>
  <si>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</si>
  <si>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</si>
  <si>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</si>
  <si>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</si>
  <si>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</si>
  <si>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</si>
  <si>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</si>
  <si>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</si>
  <si>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</si>
  <si>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</si>
  <si>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</si>
  <si>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</si>
  <si>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</si>
  <si>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</si>
  <si>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</si>
  <si>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</si>
  <si>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</si>
  <si>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</si>
  <si>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</si>
  <si>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</si>
  <si>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</si>
  <si>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</si>
  <si>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</si>
  <si>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</si>
  <si>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</si>
  <si>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</si>
  <si>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</si>
  <si>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</si>
  <si>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</si>
  <si>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</si>
  <si>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</si>
  <si>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</si>
  <si>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</si>
  <si>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</si>
  <si>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</si>
  <si>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</si>
  <si>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</si>
  <si>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</si>
  <si>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</si>
  <si>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</si>
  <si>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</si>
  <si>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</si>
  <si>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</si>
  <si>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</si>
  <si>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</si>
  <si>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</si>
  <si>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</si>
  <si>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</si>
  <si>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</si>
  <si>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</si>
  <si>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</si>
  <si>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</si>
  <si>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</si>
  <si>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</si>
  <si>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</si>
  <si>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</si>
  <si>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</si>
  <si>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</si>
  <si>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</si>
  <si>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</si>
  <si>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</si>
  <si>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</si>
  <si>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</si>
  <si>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</si>
  <si>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</si>
  <si>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</si>
  <si>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</si>
  <si>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</si>
  <si>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</si>
  <si>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</si>
  <si>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</si>
  <si>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</si>
  <si>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</si>
  <si>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</si>
  <si>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</si>
  <si>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</si>
  <si>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</si>
  <si>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</si>
  <si>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</si>
  <si>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</si>
  <si>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</si>
  <si>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</si>
  <si>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</si>
  <si>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</si>
  <si>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</si>
  <si>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</si>
  <si>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</si>
  <si>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</si>
  <si>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</si>
  <si>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</si>
  <si>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</si>
  <si>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</si>
  <si>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</si>
  <si>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</si>
  <si>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</si>
  <si>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</si>
  <si>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</si>
  <si>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</si>
  <si>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</si>
  <si>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</si>
  <si>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</si>
  <si>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</si>
  <si>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</si>
  <si>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</si>
  <si>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</si>
  <si>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</si>
  <si>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</si>
  <si>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</si>
  <si>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</si>
  <si>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</si>
  <si>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</si>
  <si>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</si>
  <si>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</si>
  <si>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</si>
  <si>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</si>
  <si>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</si>
  <si>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</si>
  <si>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</si>
  <si>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</si>
  <si>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</si>
  <si>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</si>
  <si>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</si>
  <si>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</si>
  <si>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</si>
  <si>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</si>
  <si>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</si>
  <si>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</si>
  <si>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</si>
  <si>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</si>
  <si>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</si>
  <si>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</si>
  <si>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</si>
  <si>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</si>
  <si>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</si>
  <si>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</si>
  <si>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</si>
  <si>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</si>
  <si>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</si>
  <si>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</si>
  <si>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</si>
  <si>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</si>
  <si>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</si>
  <si>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</si>
  <si>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</si>
  <si>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</si>
  <si>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</si>
  <si>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</si>
  <si>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</si>
  <si>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</si>
  <si>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</si>
  <si>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</si>
  <si>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</si>
  <si>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</si>
  <si>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</si>
  <si>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</si>
  <si>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</si>
  <si>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</si>
  <si>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</si>
  <si>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</si>
  <si>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</si>
  <si>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</si>
  <si>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</si>
  <si>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</si>
  <si>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</si>
  <si>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</si>
  <si>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</si>
  <si>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</si>
  <si>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</si>
  <si>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</si>
  <si>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</si>
  <si>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</si>
  <si>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</si>
  <si>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</si>
  <si>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</si>
  <si>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</si>
  <si>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</si>
  <si>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</si>
  <si>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</si>
  <si>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</si>
  <si>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</si>
  <si>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</si>
  <si>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</si>
  <si>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</si>
  <si>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</si>
  <si>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</si>
  <si>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</si>
  <si>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</si>
  <si>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</si>
  <si>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</si>
  <si>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</si>
  <si>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</si>
  <si>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</si>
  <si>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</si>
  <si>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</si>
  <si>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</si>
  <si>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</si>
  <si>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</si>
  <si>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</si>
  <si>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</si>
  <si>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</si>
  <si>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</si>
  <si>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</si>
  <si>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</si>
  <si>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</si>
  <si>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</si>
  <si>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</si>
  <si>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</si>
  <si>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</si>
  <si>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</si>
  <si>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</si>
  <si>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</si>
  <si>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</si>
  <si>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</si>
  <si>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</si>
  <si>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</si>
  <si>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</si>
  <si>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</si>
  <si>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</si>
  <si>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</si>
  <si>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</si>
  <si>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</si>
  <si>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</si>
  <si>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</si>
  <si>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</si>
  <si>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</si>
  <si>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</si>
  <si>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</si>
  <si>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</si>
  <si>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</si>
  <si>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</si>
  <si>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</si>
  <si>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</si>
  <si>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</si>
  <si>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</si>
  <si>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</si>
  <si>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</si>
  <si>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</si>
  <si>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</si>
  <si>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</si>
  <si>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</si>
  <si>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</si>
  <si>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</si>
  <si>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</si>
  <si>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</si>
  <si>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</si>
  <si>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</si>
  <si>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</si>
  <si>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</si>
  <si>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</si>
  <si>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</si>
  <si>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</si>
  <si>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</si>
  <si>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</si>
  <si>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</si>
  <si>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</si>
  <si>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</si>
  <si>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</si>
  <si>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</si>
  <si>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</si>
  <si>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</si>
  <si>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</si>
  <si>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</si>
  <si>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</si>
  <si>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</si>
  <si>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</si>
  <si>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</si>
  <si>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</si>
  <si>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</si>
  <si>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</si>
  <si>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</si>
  <si>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</si>
  <si>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</si>
  <si>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</si>
  <si>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</si>
  <si>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</si>
  <si>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</si>
  <si>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</si>
  <si>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</si>
  <si>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</si>
  <si>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</si>
  <si>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</si>
  <si>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</si>
  <si>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</si>
  <si>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</si>
  <si>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</si>
  <si>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</si>
  <si>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</si>
  <si>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</si>
  <si>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</si>
  <si>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</si>
  <si>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</si>
  <si>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</si>
  <si>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</si>
  <si>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</si>
  <si>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</si>
  <si>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</si>
  <si>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</si>
  <si>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</si>
  <si>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</si>
  <si>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</si>
  <si>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</si>
  <si>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</si>
  <si>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</si>
  <si>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</si>
  <si>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</si>
  <si>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</si>
  <si>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</si>
  <si>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</si>
  <si>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</si>
  <si>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</si>
  <si>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</si>
  <si>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</si>
  <si>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</si>
  <si>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</si>
  <si>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</si>
  <si>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</si>
  <si>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</si>
  <si>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</si>
  <si>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</si>
  <si>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</si>
  <si>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</si>
  <si>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</si>
  <si>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</si>
  <si>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</si>
  <si>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</si>
  <si>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</si>
  <si>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</si>
  <si>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</si>
  <si>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</si>
  <si>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</si>
  <si>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</si>
  <si>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</si>
  <si>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</si>
  <si>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</si>
  <si>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</si>
  <si>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</si>
  <si>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</si>
  <si>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</si>
  <si>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</si>
  <si>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</si>
  <si>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</si>
  <si>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</si>
  <si>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</si>
  <si>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</si>
  <si>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</si>
  <si>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</si>
  <si>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</si>
  <si>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</si>
  <si>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</si>
  <si>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</si>
  <si>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</si>
  <si>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</si>
  <si>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</si>
  <si>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</si>
  <si>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</si>
  <si>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</si>
  <si>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</si>
  <si>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</si>
  <si>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</si>
  <si>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</si>
  <si>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</si>
  <si>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</si>
  <si>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</si>
  <si>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</si>
  <si>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</si>
  <si>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</si>
  <si>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</si>
  <si>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</si>
  <si>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</si>
  <si>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</si>
  <si>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</si>
  <si>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</si>
  <si>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</si>
  <si>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</si>
  <si>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</si>
  <si>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</si>
  <si>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</si>
  <si>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</si>
  <si>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</si>
  <si>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</si>
  <si>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</si>
  <si>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</si>
  <si>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</si>
  <si>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</si>
  <si>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</si>
  <si>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</si>
  <si>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</si>
  <si>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</si>
  <si>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</si>
  <si>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</si>
  <si>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</si>
  <si>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</si>
  <si>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</si>
  <si>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</si>
  <si>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</si>
  <si>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</si>
  <si>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</si>
  <si>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</si>
  <si>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</si>
  <si>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</si>
  <si>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</si>
  <si>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</si>
  <si>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</si>
  <si>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</si>
  <si>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</si>
  <si>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</si>
  <si>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</si>
  <si>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</si>
  <si>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</si>
  <si>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</si>
  <si>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</si>
  <si>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</si>
  <si>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</si>
  <si>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</si>
  <si>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</si>
  <si>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</si>
  <si>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</si>
  <si>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</si>
  <si>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</si>
  <si>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</si>
  <si>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</si>
  <si>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</si>
  <si>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</si>
  <si>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</si>
  <si>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</si>
  <si>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</si>
  <si>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</si>
  <si>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</si>
  <si>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</si>
  <si>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</si>
  <si>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</si>
  <si>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</si>
  <si>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</si>
  <si>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</si>
  <si>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</si>
  <si>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</si>
  <si>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</si>
  <si>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</si>
  <si>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</si>
  <si>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</si>
  <si>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</si>
  <si>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</si>
  <si>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</si>
  <si>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</si>
  <si>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</si>
  <si>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</si>
  <si>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</si>
  <si>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</si>
  <si>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</si>
  <si>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</si>
  <si>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</si>
  <si>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</si>
  <si>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</si>
  <si>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</si>
  <si>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</si>
  <si>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</si>
  <si>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</si>
  <si>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</si>
  <si>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</si>
  <si>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</si>
  <si>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</si>
  <si>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</si>
  <si>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</si>
  <si>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</si>
  <si>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</si>
  <si>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</si>
  <si>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</si>
  <si>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</si>
  <si>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</si>
  <si>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</si>
  <si>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</si>
  <si>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</si>
  <si>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</si>
  <si>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</si>
  <si>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</si>
  <si>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</si>
  <si>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</si>
  <si>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</si>
  <si>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</si>
  <si>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</si>
  <si>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</si>
  <si>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</si>
  <si>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</si>
  <si>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</si>
  <si>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</si>
  <si>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</si>
  <si>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</si>
  <si>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</si>
  <si>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</si>
  <si>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</si>
  <si>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</si>
  <si>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</si>
  <si>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</si>
  <si>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</si>
  <si>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</si>
  <si>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</si>
  <si>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</si>
  <si>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</si>
  <si>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</si>
  <si>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</si>
  <si>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</si>
  <si>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</si>
  <si>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</si>
  <si>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</si>
  <si>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</si>
  <si>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</si>
  <si>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</si>
  <si>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</si>
  <si>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</si>
  <si>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</si>
  <si>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</si>
  <si>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</si>
  <si>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</si>
  <si>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</si>
  <si>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</si>
  <si>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</si>
  <si>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</si>
  <si>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</si>
  <si>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</si>
  <si>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</si>
  <si>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</si>
  <si>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</si>
  <si>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</si>
  <si>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</si>
  <si>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</si>
  <si>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</si>
  <si>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</si>
  <si>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</si>
  <si>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</si>
  <si>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</si>
  <si>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</si>
  <si>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</si>
  <si>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</si>
  <si>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</si>
  <si>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</si>
  <si>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</si>
  <si>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</si>
  <si>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</si>
  <si>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</si>
  <si>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</si>
  <si>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</si>
  <si>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</si>
  <si>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</si>
  <si>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</si>
  <si>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</si>
  <si>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</si>
  <si>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</si>
  <si>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</si>
  <si>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</si>
  <si>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</si>
  <si>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</si>
  <si>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</si>
  <si>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</si>
  <si>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</si>
  <si>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</si>
  <si>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</si>
  <si>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</si>
  <si>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</si>
  <si>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</si>
  <si>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</si>
  <si>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</si>
  <si>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</si>
  <si>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</si>
  <si>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</si>
  <si>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</si>
  <si>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</si>
  <si>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</si>
  <si>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</si>
  <si>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</si>
  <si>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</si>
  <si>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</si>
  <si>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</si>
  <si>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</si>
  <si>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</si>
  <si>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</si>
  <si>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</si>
  <si>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</si>
  <si>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</si>
  <si>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</si>
  <si>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</si>
  <si>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</si>
  <si>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</si>
  <si>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</si>
  <si>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</si>
  <si>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</si>
  <si>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</si>
  <si>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</si>
  <si>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</si>
  <si>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</si>
  <si>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</si>
  <si>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</si>
  <si>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</si>
  <si>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</si>
  <si>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</si>
  <si>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</si>
  <si>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</si>
  <si>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</si>
  <si>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</si>
  <si>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</si>
  <si>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</si>
  <si>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</si>
  <si>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</si>
  <si>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</si>
  <si>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</si>
  <si>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</si>
  <si>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</si>
  <si>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</si>
  <si>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</si>
  <si>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</si>
  <si>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</si>
  <si>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</si>
  <si>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</si>
  <si>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</si>
  <si>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</si>
  <si>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</si>
  <si>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</si>
  <si>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</si>
  <si>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</si>
  <si>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</si>
  <si>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</si>
  <si>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</si>
  <si>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</si>
  <si>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</si>
  <si>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</si>
  <si>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</si>
  <si>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</si>
  <si>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</si>
  <si>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</si>
  <si>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</si>
  <si>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</si>
  <si>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</si>
  <si>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</si>
  <si>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</si>
  <si>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</si>
  <si>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</si>
  <si>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</si>
  <si>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</si>
  <si>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</si>
  <si>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</si>
  <si>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</si>
  <si>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</si>
  <si>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</si>
  <si>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</si>
  <si>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</si>
  <si>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</si>
  <si>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</si>
  <si>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</si>
  <si>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</si>
  <si>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</si>
  <si>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</si>
  <si>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</si>
  <si>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</si>
  <si>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</si>
  <si>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</si>
  <si>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</si>
  <si>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</si>
  <si>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</si>
  <si>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</si>
  <si>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</si>
  <si>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</si>
  <si>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</si>
  <si>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</si>
  <si>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</si>
  <si>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</si>
  <si>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</si>
  <si>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</si>
  <si>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</si>
  <si>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</si>
  <si>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</si>
  <si>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</si>
  <si>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</si>
  <si>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</si>
  <si>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</si>
  <si>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</si>
  <si>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</si>
  <si>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</si>
  <si>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</si>
  <si>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</si>
  <si>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</si>
  <si>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</si>
  <si>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</si>
  <si>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</si>
  <si>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</si>
  <si>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</si>
  <si>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</si>
  <si>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</si>
  <si>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</si>
  <si>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</si>
  <si>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</si>
  <si>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</si>
  <si>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</si>
  <si>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</si>
  <si>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</si>
  <si>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</si>
  <si>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</si>
  <si>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</si>
  <si>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</si>
  <si>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</si>
  <si>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</si>
  <si>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</si>
  <si>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</si>
  <si>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</si>
  <si>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</si>
  <si>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</si>
  <si>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</si>
  <si>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</si>
  <si>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</si>
  <si>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</si>
  <si>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</si>
  <si>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</si>
  <si>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</si>
  <si>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</si>
  <si>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</si>
  <si>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</si>
  <si>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</si>
  <si>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</si>
  <si>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</si>
  <si>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</si>
  <si>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</si>
  <si>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</si>
  <si>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</si>
  <si>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</si>
  <si>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</si>
  <si>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</si>
  <si>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</si>
  <si>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</si>
  <si>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</si>
  <si>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</si>
  <si>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</si>
  <si>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</si>
  <si>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</si>
  <si>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</si>
  <si>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</si>
  <si>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</si>
  <si>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</si>
  <si>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</si>
  <si>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</si>
  <si>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</si>
  <si>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</si>
  <si>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</si>
  <si>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</si>
  <si>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</si>
  <si>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</si>
  <si>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</si>
  <si>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</si>
  <si>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</si>
  <si>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</si>
  <si>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</si>
  <si>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</si>
  <si>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</si>
  <si>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</si>
  <si>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</si>
  <si>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</si>
  <si>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</si>
  <si>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</si>
  <si>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</si>
  <si>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</si>
  <si>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</si>
  <si>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</si>
  <si>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</si>
  <si>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</si>
  <si>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</si>
  <si>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</si>
  <si>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</si>
  <si>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</si>
  <si>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</si>
  <si>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</si>
  <si>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</si>
  <si>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</si>
  <si>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</si>
  <si>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</si>
  <si>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</si>
  <si>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</si>
  <si>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</si>
  <si>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</si>
  <si>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</si>
  <si>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</si>
  <si>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</si>
  <si>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</si>
  <si>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</si>
  <si>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</si>
  <si>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</si>
  <si>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</si>
  <si>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</si>
  <si>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</si>
  <si>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</si>
  <si>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</si>
  <si>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</si>
  <si>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</si>
  <si>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</si>
  <si>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</si>
  <si>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</si>
  <si>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</si>
  <si>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</si>
  <si>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</si>
  <si>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</si>
  <si>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</si>
  <si>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</si>
  <si>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</si>
  <si>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</si>
  <si>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</si>
  <si>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</si>
  <si>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</si>
  <si>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</si>
  <si>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</si>
  <si>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</si>
  <si>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</si>
  <si>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</si>
  <si>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</si>
  <si>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</si>
  <si>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</si>
  <si>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</si>
  <si>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</si>
  <si>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</si>
  <si>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</si>
  <si>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</si>
  <si>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</si>
  <si>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</si>
  <si>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</si>
  <si>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</si>
  <si>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</si>
  <si>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</si>
  <si>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</si>
  <si>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</si>
  <si>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</si>
  <si>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</si>
  <si>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</si>
  <si>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</si>
  <si>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</si>
  <si>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</si>
  <si>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</si>
  <si>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</si>
  <si>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</si>
  <si>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</si>
  <si>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</si>
  <si>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</si>
  <si>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</si>
  <si>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</si>
  <si>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</si>
  <si>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</si>
  <si>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</si>
  <si>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</si>
  <si>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</si>
  <si>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</si>
  <si>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</si>
  <si>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</si>
  <si>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</si>
  <si>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</si>
  <si>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</si>
  <si>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</si>
  <si>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</si>
  <si>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</si>
  <si>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</si>
  <si>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</si>
  <si>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</si>
  <si>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</si>
  <si>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</si>
  <si>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</si>
  <si>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</si>
  <si>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</si>
  <si>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</si>
  <si>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</si>
  <si>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</si>
  <si>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</si>
  <si>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</si>
  <si>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</si>
  <si>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</si>
  <si>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</si>
  <si>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</si>
  <si>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</si>
  <si>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</si>
  <si>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</si>
  <si>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</si>
  <si>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</si>
  <si>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</si>
  <si>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</si>
  <si>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</si>
  <si>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</si>
  <si>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</si>
  <si>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</si>
  <si>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</si>
  <si>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</si>
  <si>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</si>
  <si>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</si>
  <si>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</si>
  <si>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</si>
  <si>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</si>
  <si>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</si>
  <si>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</si>
  <si>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</si>
  <si>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</si>
  <si>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</si>
  <si>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</si>
  <si>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</si>
  <si>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</si>
  <si>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</si>
  <si>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</si>
  <si>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</si>
  <si>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</si>
  <si>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</si>
  <si>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</si>
  <si>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</si>
  <si>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</si>
  <si>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</si>
  <si>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</si>
  <si>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</si>
  <si>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</si>
  <si>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</si>
  <si>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</si>
  <si>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</si>
  <si>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</si>
  <si>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</si>
  <si>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</si>
  <si>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</si>
  <si>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</si>
  <si>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</si>
  <si>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</si>
  <si>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</si>
  <si>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</si>
  <si>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</si>
  <si>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</si>
  <si>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</si>
  <si>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</si>
  <si>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</si>
  <si>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</si>
  <si>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</si>
  <si>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</si>
  <si>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</si>
  <si>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</si>
  <si>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</si>
  <si>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</si>
  <si>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</si>
  <si>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</si>
  <si>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</si>
  <si>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</si>
  <si>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</si>
  <si>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</si>
  <si>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</si>
  <si>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</si>
  <si>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</si>
  <si>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</si>
  <si>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</si>
  <si>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</si>
  <si>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</si>
  <si>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</si>
  <si>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</si>
  <si>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</si>
  <si>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</si>
  <si>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</si>
  <si>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</si>
  <si>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</si>
  <si>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</si>
  <si>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</si>
  <si>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</si>
  <si>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</si>
  <si>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</si>
  <si>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</si>
  <si>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</si>
  <si>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</si>
  <si>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</si>
  <si>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</si>
  <si>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</si>
  <si>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</si>
  <si>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</si>
  <si>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</si>
  <si>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</si>
  <si>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</si>
  <si>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</si>
  <si>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</si>
  <si>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</si>
  <si>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</si>
  <si>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</si>
  <si>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</si>
  <si>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</si>
  <si>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</si>
  <si>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</si>
  <si>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</si>
  <si>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</si>
  <si>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</si>
  <si>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</si>
  <si>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</si>
  <si>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</si>
  <si>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</si>
  <si>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</si>
  <si>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</si>
  <si>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</si>
  <si>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</si>
  <si>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</si>
  <si>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</si>
  <si>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</si>
  <si>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</si>
  <si>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</si>
  <si>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</si>
  <si>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</si>
  <si>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</si>
  <si>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</si>
  <si>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</si>
  <si>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</si>
  <si>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</si>
  <si>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</si>
  <si>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</si>
  <si>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</si>
  <si>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</si>
  <si>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</si>
  <si>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</si>
  <si>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</si>
  <si>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</si>
  <si>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</si>
  <si>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</si>
  <si>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</si>
  <si>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</si>
  <si>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</si>
  <si>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</si>
  <si>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</si>
  <si>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</si>
  <si>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</si>
  <si>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</si>
  <si>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</si>
  <si>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</si>
  <si>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</si>
  <si>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</si>
  <si>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</si>
  <si>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</si>
  <si>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</si>
  <si>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</si>
  <si>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</si>
  <si>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</si>
  <si>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</si>
  <si>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</si>
  <si>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</si>
  <si>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</si>
  <si>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</si>
  <si>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</si>
  <si>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</si>
  <si>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</si>
  <si>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</si>
  <si>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</si>
  <si>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</si>
  <si>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</si>
  <si>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</si>
  <si>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</si>
  <si>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</si>
  <si>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</si>
  <si>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</si>
  <si>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</si>
  <si>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</si>
  <si>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</si>
  <si>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</si>
  <si>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</si>
  <si>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</si>
  <si>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</si>
  <si>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</si>
  <si>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</si>
  <si>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</si>
  <si>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</si>
  <si>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</si>
  <si>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</si>
  <si>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</si>
  <si>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</si>
  <si>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</si>
  <si>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</si>
  <si>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</si>
  <si>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</si>
  <si>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</si>
  <si>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</si>
  <si>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</si>
  <si>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</si>
  <si>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</si>
  <si>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</si>
  <si>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</si>
  <si>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</si>
  <si>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</si>
  <si>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</si>
  <si>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</si>
  <si>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</si>
  <si>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</si>
  <si>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</si>
  <si>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</si>
  <si>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</si>
  <si>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</si>
  <si>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</si>
  <si>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</si>
  <si>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</si>
  <si>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</si>
  <si>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</si>
  <si>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</si>
  <si>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</si>
  <si>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</si>
  <si>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</si>
  <si>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</si>
  <si>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</si>
  <si>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</si>
  <si>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</si>
  <si>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</si>
  <si>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</si>
  <si>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</si>
  <si>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</si>
  <si>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</si>
  <si>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</si>
  <si>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</si>
  <si>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</si>
  <si>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</si>
  <si>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</si>
  <si>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</si>
  <si>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</si>
  <si>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</si>
  <si>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</si>
  <si>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</si>
  <si>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</si>
  <si>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</si>
  <si>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</si>
  <si>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</si>
  <si>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</si>
  <si>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</si>
  <si>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</si>
  <si>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</si>
  <si>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</si>
  <si>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</si>
  <si>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</si>
  <si>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</si>
  <si>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</si>
  <si>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</si>
  <si>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</si>
  <si>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</si>
  <si>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</si>
  <si>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</si>
  <si>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</si>
  <si>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</si>
  <si>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</si>
  <si>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</si>
  <si>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</si>
  <si>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</si>
  <si>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</si>
  <si>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</si>
  <si>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</si>
  <si>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</si>
  <si>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</si>
  <si>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</si>
  <si>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</si>
  <si>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</si>
  <si>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</si>
  <si>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</si>
  <si>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</si>
  <si>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</si>
  <si>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</si>
  <si>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</si>
  <si>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</si>
  <si>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</si>
  <si>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</si>
  <si>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</si>
  <si>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</si>
  <si>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</si>
  <si>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</si>
  <si>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</si>
  <si>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</si>
  <si>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</si>
  <si>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</si>
  <si>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</si>
  <si>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</si>
  <si>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</si>
  <si>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</si>
  <si>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</si>
  <si>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</si>
  <si>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</si>
  <si>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</si>
  <si>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</si>
  <si>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</si>
  <si>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</si>
  <si>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</si>
  <si>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</si>
  <si>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</si>
  <si>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</si>
  <si>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</si>
  <si>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</si>
  <si>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</si>
  <si>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</si>
  <si>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</si>
  <si>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</si>
  <si>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</si>
  <si>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</si>
  <si>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</si>
  <si>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</si>
  <si>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</si>
  <si>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</si>
  <si>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</si>
  <si>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</si>
  <si>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</si>
  <si>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</si>
  <si>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</si>
  <si>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</si>
  <si>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</si>
  <si>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</si>
  <si>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</si>
  <si>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</si>
  <si>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</si>
  <si>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</si>
  <si>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</si>
  <si>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</si>
  <si>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</si>
  <si>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</si>
  <si>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</si>
  <si>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</si>
  <si>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</si>
  <si>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</si>
  <si>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</si>
  <si>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</si>
  <si>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</si>
  <si>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</si>
  <si>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</si>
  <si>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</si>
  <si>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</si>
  <si>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</si>
  <si>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</si>
  <si>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</si>
  <si>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</si>
  <si>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</si>
  <si>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</si>
  <si>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</si>
  <si>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</si>
  <si>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</si>
  <si>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</si>
  <si>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</si>
  <si>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</si>
  <si>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</si>
  <si>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</si>
  <si>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</si>
  <si>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</si>
  <si>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</si>
  <si>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</si>
  <si>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</si>
  <si>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</si>
  <si>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</si>
  <si>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</si>
  <si>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</si>
  <si>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</si>
  <si>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</si>
  <si>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</si>
  <si>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</si>
  <si>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</si>
  <si>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</si>
  <si>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</si>
  <si>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</si>
  <si>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</si>
  <si>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</si>
  <si>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</si>
  <si>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</si>
  <si>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</si>
  <si>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</si>
  <si>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</si>
  <si>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</si>
  <si>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</si>
  <si>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</si>
  <si>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</si>
  <si>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</si>
  <si>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</si>
  <si>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</si>
  <si>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</si>
  <si>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</si>
  <si>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</si>
  <si>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</si>
  <si>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</si>
  <si>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</si>
  <si>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</si>
  <si>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</si>
  <si>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</si>
  <si>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</si>
  <si>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</si>
  <si>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</si>
  <si>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</si>
  <si>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</si>
  <si>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</si>
  <si>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</si>
  <si>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</si>
  <si>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</si>
  <si>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</si>
  <si>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</si>
  <si>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</si>
  <si>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</si>
  <si>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</si>
  <si>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</si>
  <si>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</si>
  <si>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</si>
  <si>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</si>
  <si>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</si>
  <si>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</si>
  <si>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</si>
  <si>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</si>
  <si>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</si>
  <si>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</si>
  <si>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</si>
  <si>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</si>
  <si>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</si>
  <si>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</si>
  <si>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</si>
  <si>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</si>
  <si>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</si>
  <si>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</si>
  <si>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</si>
  <si>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</si>
  <si>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</si>
  <si>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</si>
  <si>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</si>
  <si>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</si>
  <si>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</si>
  <si>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</si>
  <si>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</si>
  <si>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</si>
  <si>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</si>
  <si>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</si>
  <si>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</si>
  <si>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</si>
  <si>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</si>
  <si>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</si>
  <si>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</si>
  <si>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</si>
  <si>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</si>
  <si>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</si>
  <si>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</si>
  <si>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</si>
  <si>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</si>
  <si>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</si>
  <si>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</si>
  <si>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</si>
  <si>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</si>
  <si>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</si>
  <si>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</si>
  <si>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</si>
  <si>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</si>
  <si>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</si>
  <si>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</si>
  <si>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</si>
  <si>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</si>
  <si>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</si>
  <si>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</si>
  <si>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</si>
  <si>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</si>
  <si>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</si>
  <si>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</si>
  <si>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</si>
  <si>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</si>
  <si>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</si>
  <si>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</si>
  <si>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</si>
  <si>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</si>
  <si>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</si>
  <si>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</si>
  <si>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</si>
  <si>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</si>
  <si>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</si>
  <si>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</si>
  <si>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</si>
  <si>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</si>
  <si>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</si>
  <si>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</si>
  <si>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</si>
  <si>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</si>
  <si>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</si>
  <si>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</si>
  <si>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</si>
  <si>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</si>
  <si>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</si>
  <si>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</si>
  <si>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</si>
  <si>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</si>
  <si>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</si>
  <si>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</si>
  <si>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</si>
  <si>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</si>
  <si>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</si>
  <si>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</si>
  <si>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</si>
  <si>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</si>
  <si>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</si>
  <si>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</si>
  <si>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</si>
  <si>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</si>
  <si>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</si>
  <si>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</si>
  <si>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</si>
  <si>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</si>
  <si>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</si>
  <si>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</si>
  <si>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</si>
  <si>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</si>
  <si>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</si>
  <si>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</si>
  <si>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</si>
  <si>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</si>
  <si>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</si>
  <si>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</si>
  <si>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</si>
  <si>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</si>
  <si>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</si>
  <si>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</si>
  <si>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</si>
  <si>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</si>
  <si>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</si>
  <si>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</si>
  <si>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</si>
  <si>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</si>
  <si>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</si>
  <si>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</si>
  <si>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</si>
  <si>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</si>
  <si>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</si>
  <si>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</si>
  <si>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</si>
  <si>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</si>
  <si>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</si>
  <si>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</si>
  <si>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</si>
  <si>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</si>
  <si>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</si>
  <si>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</si>
  <si>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</si>
  <si>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</si>
  <si>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</si>
  <si>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</si>
  <si>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</si>
  <si>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</si>
  <si>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</si>
  <si>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</si>
  <si>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</si>
  <si>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</si>
  <si>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</si>
  <si>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</si>
  <si>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</si>
  <si>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</si>
  <si>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</si>
  <si>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</si>
  <si>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</si>
  <si>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</si>
  <si>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</si>
  <si>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</si>
  <si>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</si>
  <si>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</si>
  <si>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</si>
  <si>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</si>
  <si>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</si>
  <si>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</si>
  <si>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</si>
  <si>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</si>
  <si>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</si>
  <si>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</si>
  <si>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</si>
  <si>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</si>
  <si>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</si>
  <si>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</si>
  <si>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</si>
  <si>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</si>
  <si>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</si>
  <si>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</si>
  <si>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</si>
  <si>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</si>
  <si>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</si>
  <si>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</si>
  <si>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</si>
  <si>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</si>
  <si>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</si>
  <si>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</si>
  <si>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</si>
  <si>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</si>
  <si>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</si>
  <si>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</si>
  <si>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</si>
  <si>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</si>
  <si>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</si>
  <si>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</si>
  <si>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</si>
  <si>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</si>
  <si>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</si>
  <si>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</si>
  <si>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</si>
  <si>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</si>
  <si>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</si>
  <si>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</si>
  <si>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</si>
  <si>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</si>
  <si>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</si>
  <si>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</si>
  <si>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</si>
  <si>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</si>
  <si>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</si>
  <si>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</si>
  <si>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</si>
  <si>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</si>
  <si>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</si>
  <si>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</si>
  <si>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</si>
  <si>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</si>
  <si>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</si>
  <si>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</si>
  <si>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</si>
  <si>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</si>
  <si>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</si>
  <si>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</si>
  <si>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</si>
  <si>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</si>
  <si>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</si>
  <si>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</si>
  <si>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</si>
  <si>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</si>
  <si>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</si>
  <si>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</si>
  <si>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</si>
  <si>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</si>
  <si>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</si>
  <si>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</si>
  <si>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</si>
  <si>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</si>
  <si>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</si>
  <si>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</si>
  <si>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</si>
  <si>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</si>
  <si>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</si>
  <si>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</si>
  <si>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</si>
  <si>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</si>
  <si>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</si>
  <si>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</si>
  <si>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</si>
  <si>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</si>
  <si>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</si>
  <si>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</si>
  <si>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</si>
  <si>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</si>
  <si>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</si>
  <si>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</si>
  <si>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</si>
  <si>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</si>
  <si>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</si>
  <si>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</si>
  <si>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</si>
  <si>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</si>
  <si>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</si>
  <si>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</si>
  <si>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</si>
  <si>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</si>
  <si>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</si>
  <si>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</si>
  <si>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</si>
  <si>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</si>
  <si>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</si>
  <si>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</si>
  <si>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</si>
  <si>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</si>
  <si>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</si>
  <si>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</si>
  <si>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</si>
  <si>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</si>
  <si>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</si>
  <si>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</si>
  <si>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</si>
  <si>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</si>
  <si>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</si>
  <si>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</si>
  <si>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</si>
  <si>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</si>
  <si>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</si>
  <si>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</si>
  <si>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</si>
  <si>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</si>
  <si>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</si>
  <si>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</si>
  <si>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</si>
  <si>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</si>
  <si>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</si>
  <si>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</si>
  <si>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</si>
  <si>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</si>
  <si>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</si>
  <si>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</si>
  <si>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</si>
  <si>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</si>
  <si>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</si>
  <si>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</si>
  <si>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</si>
  <si>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</si>
  <si>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</si>
  <si>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</si>
  <si>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</si>
  <si>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</si>
  <si>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</si>
  <si>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</si>
  <si>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</si>
  <si>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</si>
  <si>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</si>
  <si>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</si>
  <si>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</si>
  <si>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</si>
  <si>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</si>
  <si>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</si>
  <si>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</si>
  <si>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</si>
  <si>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</si>
  <si>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</si>
  <si>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</si>
  <si>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</si>
  <si>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</si>
  <si>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</si>
  <si>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</si>
  <si>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</si>
  <si>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</si>
  <si>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</si>
  <si>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</si>
  <si>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</si>
  <si>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</si>
  <si>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</si>
  <si>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</si>
  <si>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</si>
  <si>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</si>
  <si>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</si>
  <si>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</si>
  <si>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</si>
  <si>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</si>
  <si>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</si>
  <si>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</si>
  <si>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</si>
  <si>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</si>
  <si>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</si>
  <si>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</si>
  <si>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</si>
  <si>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</si>
  <si>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</si>
  <si>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</si>
  <si>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</si>
  <si>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</si>
  <si>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</si>
  <si>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</si>
  <si>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</si>
  <si>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</si>
  <si>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</si>
  <si>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</si>
  <si>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</si>
  <si>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</si>
  <si>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</si>
  <si>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</si>
  <si>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</si>
  <si>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</si>
  <si>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</si>
  <si>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</si>
  <si>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</si>
  <si>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</si>
  <si>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</si>
  <si>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</si>
  <si>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</si>
  <si>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</si>
  <si>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</si>
  <si>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</si>
  <si>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</si>
  <si>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</si>
  <si>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</si>
  <si>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</si>
  <si>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</si>
  <si>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</si>
  <si>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</si>
  <si>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</si>
  <si>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</si>
  <si>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</si>
  <si>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</si>
  <si>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</si>
  <si>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</si>
  <si>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</si>
  <si>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</si>
  <si>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</si>
  <si>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</si>
  <si>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</si>
  <si>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</si>
  <si>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</si>
  <si>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</si>
  <si>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</si>
  <si>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</si>
  <si>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</si>
  <si>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</si>
  <si>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</si>
  <si>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</si>
  <si>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</si>
  <si>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</si>
  <si>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</si>
  <si>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</si>
  <si>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</si>
  <si>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</si>
  <si>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</si>
  <si>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</si>
  <si>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</si>
  <si>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</si>
  <si>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</si>
  <si>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</si>
  <si>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</si>
  <si>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</si>
  <si>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</si>
  <si>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</si>
  <si>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</si>
  <si>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</si>
  <si>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</si>
  <si>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</si>
  <si>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</si>
  <si>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</si>
  <si>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</si>
  <si>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</si>
  <si>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</si>
  <si>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</si>
  <si>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</si>
  <si>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</si>
  <si>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</si>
  <si>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</si>
  <si>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</si>
  <si>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</si>
  <si>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</si>
  <si>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</si>
  <si>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</si>
  <si>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</si>
  <si>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</si>
  <si>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</si>
  <si>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</si>
  <si>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</si>
  <si>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</si>
  <si>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</si>
  <si>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</si>
  <si>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</si>
  <si>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</si>
  <si>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</si>
  <si>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</si>
  <si>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</si>
  <si>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</si>
  <si>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</si>
  <si>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</si>
  <si>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</si>
  <si>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</si>
  <si>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</si>
  <si>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</si>
  <si>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</si>
  <si>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</si>
  <si>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</si>
  <si>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</si>
  <si>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</si>
  <si>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</si>
  <si>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</si>
  <si>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</si>
  <si>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</si>
  <si>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</si>
  <si>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</si>
  <si>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</si>
  <si>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</si>
  <si>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</si>
  <si>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</si>
  <si>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</si>
  <si>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</si>
  <si>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</si>
  <si>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</si>
  <si>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</si>
  <si>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</si>
  <si>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</si>
  <si>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</si>
  <si>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</si>
  <si>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</si>
  <si>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</si>
  <si>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</si>
  <si>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</si>
  <si>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</si>
  <si>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</si>
  <si>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</si>
  <si>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</si>
  <si>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</si>
  <si>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</si>
  <si>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</si>
  <si>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</si>
  <si>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</si>
  <si>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</si>
  <si>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</si>
  <si>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</si>
  <si>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</si>
  <si>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</si>
  <si>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</si>
  <si>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</si>
  <si>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</si>
  <si>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</si>
  <si>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</si>
  <si>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</si>
  <si>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</si>
  <si>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</si>
  <si>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</si>
  <si>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</si>
  <si>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</si>
  <si>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</si>
  <si>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</si>
  <si>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</si>
  <si>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</si>
  <si>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</si>
  <si>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</si>
  <si>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</si>
  <si>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</si>
  <si>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</si>
  <si>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</si>
  <si>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</si>
  <si>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</si>
  <si>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</si>
  <si>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</si>
  <si>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</si>
  <si>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</si>
  <si>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</si>
  <si>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</si>
  <si>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</si>
  <si>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</si>
  <si>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</si>
  <si>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</si>
  <si>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</si>
  <si>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</si>
  <si>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</si>
  <si>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</si>
  <si>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</si>
  <si>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</si>
  <si>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</si>
  <si>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</si>
  <si>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</si>
  <si>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</si>
  <si>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</si>
  <si>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</si>
  <si>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</si>
  <si>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</si>
  <si>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</si>
  <si>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</si>
  <si>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</si>
  <si>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</si>
  <si>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</si>
  <si>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</si>
  <si>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</si>
  <si>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</si>
  <si>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</si>
  <si>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</si>
  <si>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</si>
  <si>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</si>
  <si>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</si>
  <si>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</si>
  <si>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</si>
  <si>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</si>
  <si>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</si>
  <si>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</si>
  <si>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</si>
  <si>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</si>
  <si>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</si>
  <si>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</si>
  <si>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</si>
  <si>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</si>
  <si>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</si>
  <si>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</si>
  <si>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</si>
  <si>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</si>
  <si>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</si>
  <si>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</si>
  <si>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</si>
  <si>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</si>
  <si>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</si>
  <si>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</si>
  <si>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</si>
  <si>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</si>
  <si>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</si>
  <si>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</si>
  <si>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</si>
  <si>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</si>
  <si>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</si>
  <si>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</si>
  <si>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</si>
  <si>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</si>
  <si>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</si>
  <si>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</si>
  <si>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</si>
  <si>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</si>
  <si>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</si>
  <si>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</si>
  <si>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</si>
  <si>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</si>
  <si>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</si>
  <si>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</si>
  <si>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</si>
  <si>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</si>
  <si>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</si>
  <si>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</si>
  <si>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</si>
  <si>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</si>
  <si>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</si>
  <si>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</si>
  <si>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</si>
  <si>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</si>
  <si>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</si>
  <si>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</si>
  <si>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</si>
  <si>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</si>
  <si>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</si>
  <si>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</si>
  <si>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</si>
  <si>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</si>
  <si>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</si>
  <si>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</si>
  <si>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</si>
  <si>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</si>
  <si>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</si>
  <si>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</si>
  <si>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</si>
  <si>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</si>
  <si>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</si>
  <si>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</si>
  <si>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</si>
  <si>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</si>
  <si>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</si>
  <si>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</si>
  <si>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</si>
  <si>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</si>
  <si>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</si>
  <si>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</si>
  <si>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</si>
  <si>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</si>
  <si>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</si>
  <si>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</si>
  <si>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</si>
  <si>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</si>
  <si>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</si>
  <si>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</si>
  <si>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</si>
  <si>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</si>
  <si>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</si>
  <si>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</si>
  <si>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</si>
  <si>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</si>
  <si>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</si>
  <si>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</si>
  <si>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</si>
  <si>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</si>
  <si>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</si>
  <si>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</si>
  <si>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</si>
  <si>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</si>
  <si>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</si>
  <si>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</si>
  <si>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</si>
  <si>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</si>
  <si>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</si>
  <si>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</si>
  <si>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</si>
  <si>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</si>
  <si>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</si>
  <si>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</si>
  <si>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</si>
  <si>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</si>
  <si>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</si>
  <si>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</si>
  <si>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</si>
  <si>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</si>
  <si>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</si>
  <si>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</si>
  <si>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</si>
  <si>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</si>
  <si>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</si>
  <si>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</si>
  <si>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</si>
  <si>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</si>
  <si>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</si>
  <si>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</si>
  <si>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</si>
  <si>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</si>
  <si>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</si>
  <si>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</si>
  <si>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</si>
  <si>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</si>
  <si>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</si>
  <si>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</si>
  <si>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</si>
  <si>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</si>
  <si>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</si>
  <si>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</si>
  <si>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</si>
  <si>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</si>
  <si>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</si>
  <si>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</si>
  <si>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</si>
  <si>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</si>
  <si>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</si>
  <si>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</si>
  <si>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</si>
  <si>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</si>
  <si>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</si>
  <si>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</si>
  <si>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</si>
  <si>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</si>
  <si>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</si>
  <si>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</si>
  <si>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</si>
  <si>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</si>
  <si>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</si>
  <si>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</si>
  <si>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</si>
  <si>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</si>
  <si>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</si>
  <si>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</si>
  <si>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</si>
  <si>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</si>
  <si>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</si>
  <si>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</si>
  <si>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</si>
  <si>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</si>
  <si>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</si>
  <si>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</si>
  <si>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</si>
  <si>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</si>
  <si>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</si>
  <si>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</si>
  <si>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</si>
  <si>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</si>
  <si>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</si>
  <si>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</si>
  <si>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</si>
  <si>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</si>
  <si>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</si>
  <si>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</si>
  <si>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</si>
  <si>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</si>
  <si>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</si>
  <si>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</si>
  <si>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</si>
  <si>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</si>
  <si>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</si>
  <si>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</si>
  <si>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</si>
  <si>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</si>
  <si>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</si>
  <si>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</si>
  <si>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</si>
  <si>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</si>
  <si>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</si>
  <si>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</si>
  <si>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</si>
  <si>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</si>
  <si>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</si>
  <si>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</si>
  <si>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</si>
  <si>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</si>
  <si>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</si>
  <si>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</si>
  <si>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</si>
  <si>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</si>
  <si>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</si>
  <si>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</si>
  <si>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</si>
  <si>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</si>
  <si>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</si>
  <si>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</si>
  <si>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</si>
  <si>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</si>
  <si>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</si>
  <si>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</si>
  <si>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</si>
  <si>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</si>
  <si>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</si>
  <si>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</si>
  <si>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</si>
  <si>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</si>
  <si>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</si>
  <si>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</si>
  <si>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</si>
  <si>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</si>
  <si>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</si>
  <si>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</si>
  <si>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</si>
  <si>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</si>
  <si>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</si>
  <si>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</si>
  <si>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</si>
  <si>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</si>
  <si>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</si>
  <si>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</si>
  <si>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</si>
  <si>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</si>
  <si>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</si>
  <si>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</si>
  <si>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</si>
  <si>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</si>
  <si>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</si>
  <si>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</si>
  <si>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</si>
  <si>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</si>
  <si>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</si>
  <si>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</si>
  <si>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</si>
  <si>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</si>
  <si>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</si>
  <si>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</si>
  <si>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</si>
  <si>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</si>
  <si>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</si>
  <si>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</si>
  <si>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</si>
  <si>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</si>
  <si>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</si>
  <si>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</si>
  <si>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</si>
  <si>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</si>
  <si>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</si>
  <si>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</si>
  <si>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</si>
  <si>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</si>
  <si>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</si>
  <si>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</si>
  <si>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</si>
  <si>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</si>
  <si>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</si>
  <si>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</si>
  <si>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</si>
  <si>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</si>
  <si>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</si>
  <si>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</si>
  <si>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</si>
  <si>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</si>
  <si>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</si>
  <si>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</si>
  <si>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</si>
  <si>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</si>
  <si>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</si>
  <si>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</si>
  <si>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</si>
  <si>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</si>
  <si>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</si>
  <si>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</si>
  <si>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</si>
  <si>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</si>
  <si>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</si>
  <si>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</si>
  <si>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</si>
  <si>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</si>
  <si>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</si>
  <si>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</si>
  <si>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</si>
  <si>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</si>
  <si>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</si>
  <si>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</si>
  <si>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</si>
  <si>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</si>
  <si>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</si>
  <si>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</si>
  <si>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</si>
  <si>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</si>
  <si>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</si>
  <si>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</si>
  <si>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</si>
  <si>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</si>
  <si>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</si>
  <si>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</si>
  <si>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</si>
  <si>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</si>
  <si>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</si>
  <si>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</si>
  <si>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</si>
  <si>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</si>
  <si>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</si>
  <si>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</si>
  <si>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</si>
  <si>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</si>
  <si>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</si>
  <si>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</si>
  <si>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</si>
  <si>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</si>
  <si>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</si>
  <si>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</si>
  <si>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</si>
  <si>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</si>
  <si>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</si>
  <si>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</si>
  <si>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</si>
  <si>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</si>
  <si>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</si>
  <si>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</si>
  <si>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</si>
  <si>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</si>
  <si>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</si>
  <si>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</si>
  <si>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</si>
  <si>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</si>
  <si>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</si>
  <si>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</si>
  <si>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</si>
  <si>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</si>
  <si>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</si>
  <si>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</si>
  <si>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</si>
  <si>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</si>
  <si>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</si>
  <si>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</si>
  <si>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</si>
  <si>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</si>
  <si>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</si>
  <si>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</si>
  <si>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</si>
  <si>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</si>
  <si>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</si>
  <si>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</si>
  <si>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</si>
  <si>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</si>
  <si>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</si>
  <si>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</si>
  <si>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</si>
  <si>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</si>
  <si>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</si>
  <si>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</si>
  <si>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</si>
  <si>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</si>
  <si>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</si>
  <si>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</si>
  <si>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</si>
  <si>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</si>
  <si>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</si>
  <si>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</si>
  <si>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</si>
  <si>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</si>
  <si>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</si>
  <si>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</si>
  <si>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</si>
  <si>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</si>
  <si>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</si>
  <si>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</si>
  <si>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</si>
  <si>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</si>
  <si>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</si>
  <si>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</si>
  <si>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</si>
  <si>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</si>
  <si>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</si>
  <si>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</si>
  <si>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</si>
  <si>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</si>
  <si>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</si>
  <si>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</si>
  <si>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</si>
  <si>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</si>
  <si>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</si>
  <si>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</si>
  <si>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</si>
  <si>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</si>
  <si>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</si>
  <si>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</si>
  <si>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</si>
  <si>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</si>
  <si>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</si>
  <si>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</si>
  <si>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</si>
  <si>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</si>
  <si>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</si>
  <si>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</si>
  <si>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</si>
  <si>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</si>
  <si>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</si>
  <si>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</si>
  <si>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</si>
  <si>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</si>
  <si>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</si>
  <si>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</si>
  <si>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</si>
  <si>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</si>
  <si>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</si>
  <si>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</si>
  <si>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</si>
  <si>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</si>
  <si>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</si>
  <si>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</si>
  <si>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</si>
  <si>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</si>
  <si>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</si>
  <si>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</si>
  <si>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</si>
  <si>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</si>
  <si>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</si>
  <si>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</si>
  <si>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</si>
  <si>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</si>
  <si>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</si>
  <si>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</si>
  <si>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</si>
  <si>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</si>
  <si>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</si>
  <si>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</si>
  <si>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</si>
  <si>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</si>
  <si>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</si>
  <si>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</si>
  <si>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</si>
  <si>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</si>
  <si>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</si>
  <si>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</si>
  <si>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</si>
  <si>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</si>
  <si>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</si>
  <si>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</si>
  <si>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</si>
  <si>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</si>
  <si>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</si>
  <si>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</si>
  <si>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</si>
  <si>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</si>
  <si>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</si>
  <si>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</si>
  <si>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</si>
  <si>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</si>
  <si>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</si>
  <si>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</si>
  <si>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</si>
  <si>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</si>
  <si>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</si>
  <si>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</si>
  <si>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</si>
  <si>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</si>
  <si>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</si>
  <si>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</si>
  <si>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</si>
  <si>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</si>
  <si>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</si>
  <si>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</si>
  <si>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</si>
  <si>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</si>
  <si>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</si>
  <si>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</si>
  <si>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</si>
  <si>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</si>
  <si>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</si>
  <si>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</si>
  <si>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</si>
  <si>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</si>
  <si>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</si>
  <si>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</si>
  <si>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</si>
  <si>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</si>
  <si>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</si>
  <si>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</si>
  <si>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</si>
  <si>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</si>
  <si>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</si>
  <si>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</si>
  <si>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</si>
  <si>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</si>
  <si>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</si>
  <si>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</si>
  <si>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</si>
  <si>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</si>
  <si>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</si>
  <si>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</si>
  <si>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</si>
  <si>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</si>
  <si>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</si>
  <si>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</si>
  <si>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</si>
  <si>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</si>
  <si>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</si>
  <si>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</si>
  <si>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</si>
  <si>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</si>
  <si>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</si>
  <si>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</si>
  <si>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</si>
  <si>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</si>
  <si>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</si>
  <si>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</si>
  <si>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</si>
  <si>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</si>
  <si>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</si>
  <si>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</si>
  <si>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</si>
  <si>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</si>
  <si>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</si>
  <si>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</si>
  <si>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</si>
  <si>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</si>
  <si>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</si>
  <si>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</si>
  <si>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</si>
  <si>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</si>
  <si>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</si>
  <si>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</si>
  <si>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</si>
  <si>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</si>
  <si>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</si>
  <si>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</si>
  <si>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</si>
  <si>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</si>
  <si>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</si>
  <si>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</si>
  <si>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</si>
  <si>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</si>
  <si>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</si>
  <si>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</si>
  <si>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</si>
  <si>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</si>
  <si>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</si>
  <si>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</si>
  <si>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</si>
  <si>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</si>
  <si>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</si>
  <si>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</si>
  <si>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</si>
  <si>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</si>
  <si>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</si>
  <si>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</si>
  <si>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</si>
  <si>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</si>
  <si>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</si>
  <si>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</si>
  <si>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</si>
  <si>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</si>
  <si>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</si>
  <si>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</si>
  <si>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</si>
  <si>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</si>
  <si>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</si>
  <si>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</si>
  <si>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</si>
  <si>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</si>
  <si>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</si>
  <si>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</si>
  <si>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</si>
  <si>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</si>
  <si>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</si>
  <si>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</si>
  <si>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</si>
  <si>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</si>
  <si>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</si>
  <si>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</si>
  <si>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</si>
  <si>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</si>
  <si>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</si>
  <si>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</si>
  <si>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</si>
  <si>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</si>
  <si>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</si>
  <si>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</si>
  <si>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</si>
  <si>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</si>
  <si>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</si>
  <si>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</si>
  <si>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</si>
  <si>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</si>
  <si>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</si>
  <si>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</si>
  <si>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</si>
  <si>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</si>
  <si>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</si>
  <si>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</si>
  <si>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</si>
  <si>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</si>
  <si>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</si>
  <si>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</si>
  <si>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</si>
  <si>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</si>
  <si>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</si>
  <si>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</si>
  <si>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</si>
  <si>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</si>
  <si>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</si>
  <si>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</si>
  <si>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</si>
  <si>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</si>
  <si>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</si>
  <si>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</si>
  <si>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</si>
  <si>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</si>
  <si>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</si>
  <si>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</si>
  <si>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</si>
  <si>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</si>
  <si>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</si>
  <si>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</si>
  <si>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</si>
  <si>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</si>
  <si>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</si>
  <si>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</si>
  <si>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</si>
  <si>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</si>
  <si>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</si>
  <si>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</si>
  <si>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</si>
  <si>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</si>
  <si>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</si>
  <si>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</si>
  <si>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</si>
  <si>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</si>
  <si>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</si>
  <si>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</si>
  <si>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</si>
  <si>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</si>
  <si>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</si>
  <si>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</si>
  <si>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</si>
  <si>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</si>
  <si>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</si>
  <si>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</si>
  <si>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</si>
  <si>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</si>
  <si>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</si>
  <si>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</si>
  <si>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</si>
  <si>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</si>
  <si>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</si>
  <si>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</si>
  <si>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</si>
  <si>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</si>
  <si>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</si>
  <si>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</si>
  <si>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</si>
  <si>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</si>
  <si>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</si>
  <si>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</si>
  <si>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</si>
  <si>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</si>
  <si>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</si>
  <si>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</si>
  <si>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</si>
  <si>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</si>
  <si>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</si>
  <si>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</si>
  <si>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</si>
  <si>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</si>
  <si>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</si>
  <si>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</si>
  <si>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</si>
  <si>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</si>
  <si>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</si>
  <si>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</si>
  <si>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</si>
  <si>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</si>
  <si>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</si>
  <si>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</si>
  <si>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</si>
  <si>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</si>
  <si>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</si>
  <si>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</si>
  <si>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</si>
  <si>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</si>
  <si>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</si>
  <si>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</si>
  <si>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</si>
  <si>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</si>
  <si>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</si>
  <si>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</si>
  <si>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</si>
  <si>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</si>
  <si>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</si>
  <si>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</si>
  <si>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</si>
  <si>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</si>
  <si>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</si>
  <si>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</si>
  <si>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</si>
  <si>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</si>
  <si>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</si>
  <si>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</si>
  <si>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</si>
  <si>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</si>
  <si>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</si>
  <si>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</si>
  <si>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</si>
  <si>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</si>
  <si>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</si>
  <si>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</si>
  <si>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</si>
  <si>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</si>
  <si>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</si>
  <si>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</si>
  <si>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</si>
  <si>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</si>
  <si>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</si>
  <si>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</si>
  <si>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</si>
  <si>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</si>
  <si>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</si>
  <si>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</si>
  <si>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</si>
  <si>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</si>
  <si>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</si>
  <si>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</si>
  <si>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</si>
  <si>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</si>
  <si>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</si>
  <si>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</si>
  <si>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</si>
  <si>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</si>
  <si>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</si>
  <si>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</si>
  <si>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</si>
  <si>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</si>
  <si>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</si>
  <si>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</si>
  <si>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</si>
  <si>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</si>
  <si>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</si>
  <si>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</si>
  <si>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</si>
  <si>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</si>
  <si>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</si>
  <si>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</si>
  <si>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</si>
  <si>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</si>
  <si>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</si>
  <si>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</si>
  <si>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</si>
  <si>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</si>
  <si>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</si>
  <si>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</si>
  <si>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</si>
  <si>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</si>
  <si>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</si>
  <si>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</si>
  <si>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</si>
  <si>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</si>
  <si>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</si>
  <si>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</si>
  <si>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</si>
  <si>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</si>
  <si>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</si>
  <si>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</si>
  <si>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</si>
  <si>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</si>
  <si>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</si>
  <si>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</si>
  <si>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</si>
  <si>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</si>
  <si>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</si>
  <si>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</si>
  <si>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</si>
  <si>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</si>
  <si>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</si>
  <si>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</si>
  <si>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</si>
  <si>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</si>
  <si>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</si>
  <si>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</si>
  <si>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</si>
  <si>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</si>
  <si>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</si>
  <si>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</si>
  <si>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</si>
  <si>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</si>
  <si>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</si>
  <si>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</si>
  <si>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</si>
  <si>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</si>
  <si>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</si>
  <si>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</si>
  <si>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</si>
  <si>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</si>
  <si>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</si>
  <si>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</si>
  <si>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</si>
  <si>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</si>
  <si>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</si>
  <si>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</si>
  <si>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</si>
  <si>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</si>
  <si>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</si>
  <si>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</si>
  <si>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</si>
  <si>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</si>
  <si>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</si>
  <si>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</si>
  <si>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</si>
  <si>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</si>
  <si>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</si>
  <si>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</si>
  <si>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</si>
  <si>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</si>
  <si>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</si>
  <si>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</si>
  <si>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</si>
  <si>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</si>
  <si>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</si>
  <si>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</si>
  <si>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</si>
  <si>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</si>
  <si>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</si>
  <si>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</si>
  <si>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</si>
  <si>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</si>
  <si>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</si>
  <si>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</si>
  <si>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</si>
  <si>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</si>
  <si>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</si>
  <si>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</si>
  <si>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</si>
  <si>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</si>
  <si>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</si>
  <si>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</si>
  <si>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</si>
  <si>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</si>
  <si>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</si>
  <si>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</si>
  <si>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</si>
  <si>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</si>
  <si>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</si>
  <si>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</si>
  <si>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</si>
  <si>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</si>
  <si>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</si>
  <si>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</si>
  <si>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</si>
  <si>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</si>
  <si>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</si>
  <si>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</si>
  <si>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</si>
  <si>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</si>
  <si>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</si>
  <si>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</si>
  <si>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</si>
  <si>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</si>
  <si>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</si>
  <si>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</si>
  <si>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</si>
  <si>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</si>
  <si>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</si>
  <si>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</si>
  <si>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</si>
  <si>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</si>
  <si>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</si>
  <si>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</si>
  <si>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</si>
  <si>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</si>
  <si>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</si>
  <si>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</si>
  <si>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</si>
  <si>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</si>
  <si>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</si>
  <si>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</si>
  <si>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</si>
  <si>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</si>
  <si>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</si>
  <si>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</si>
  <si>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</si>
  <si>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</si>
  <si>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</si>
  <si>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</si>
  <si>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</si>
  <si>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</si>
  <si>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</si>
  <si>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</si>
  <si>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</si>
  <si>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</si>
  <si>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</si>
  <si>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</si>
  <si>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</si>
  <si>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</si>
  <si>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</si>
  <si>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</si>
  <si>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</si>
  <si>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</si>
  <si>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</si>
  <si>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</si>
  <si>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</si>
  <si>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</si>
  <si>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</si>
  <si>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</si>
  <si>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</si>
  <si>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</si>
  <si>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</si>
  <si>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</si>
  <si>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</si>
  <si>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</si>
  <si>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</si>
  <si>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</si>
  <si>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</si>
  <si>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</si>
  <si>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</si>
  <si>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</si>
  <si>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</si>
  <si>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</si>
  <si>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</si>
  <si>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</si>
  <si>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</si>
  <si>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</si>
  <si>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</si>
  <si>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</si>
  <si>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</si>
  <si>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</si>
  <si>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</si>
  <si>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</si>
  <si>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</si>
  <si>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</si>
  <si>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</si>
  <si>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</si>
  <si>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</si>
  <si>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</si>
  <si>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</si>
  <si>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</si>
  <si>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</si>
  <si>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</si>
  <si>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</si>
  <si>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</si>
  <si>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</si>
  <si>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</si>
  <si>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</si>
  <si>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</si>
  <si>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</si>
  <si>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</si>
  <si>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</si>
  <si>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</si>
  <si>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</si>
  <si>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</si>
  <si>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</si>
  <si>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</si>
  <si>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</si>
  <si>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</si>
  <si>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</si>
  <si>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</si>
  <si>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</si>
  <si>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</si>
  <si>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</si>
  <si>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</si>
  <si>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</si>
  <si>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</si>
  <si>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</si>
  <si>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</si>
  <si>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</si>
  <si>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</si>
  <si>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</si>
  <si>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</si>
  <si>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</si>
  <si>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</si>
  <si>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</si>
  <si>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</si>
  <si>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</si>
  <si>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</si>
  <si>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</si>
  <si>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</si>
  <si>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</si>
  <si>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</si>
  <si>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</si>
  <si>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</si>
  <si>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</si>
  <si>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</si>
  <si>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</si>
  <si>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</si>
  <si>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</si>
  <si>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</si>
  <si>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</si>
  <si>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</si>
  <si>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</si>
  <si>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</si>
  <si>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</si>
  <si>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</si>
  <si>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</si>
  <si>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</si>
  <si>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</si>
  <si>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</si>
  <si>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</si>
  <si>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</si>
  <si>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</si>
  <si>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</si>
  <si>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</si>
  <si>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</si>
  <si>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</si>
  <si>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</si>
  <si>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</si>
  <si>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</si>
  <si>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</si>
  <si>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</si>
  <si>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</si>
  <si>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</si>
  <si>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</si>
  <si>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</si>
  <si>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</si>
  <si>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</si>
  <si>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</si>
  <si>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</si>
  <si>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</si>
  <si>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</si>
  <si>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</si>
  <si>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</si>
  <si>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</si>
  <si>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</si>
  <si>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</si>
  <si>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</si>
  <si>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</si>
  <si>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</si>
  <si>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</si>
  <si>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</si>
  <si>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</si>
  <si>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</si>
  <si>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</si>
  <si>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</si>
  <si>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</si>
  <si>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</si>
  <si>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</si>
  <si>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</si>
  <si>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</si>
  <si>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</si>
  <si>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</si>
  <si>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</si>
  <si>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</si>
  <si>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</si>
  <si>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</si>
  <si>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</si>
  <si>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</si>
  <si>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</si>
  <si>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</si>
  <si>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</si>
  <si>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</si>
  <si>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</si>
  <si>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</si>
  <si>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</si>
  <si>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</si>
  <si>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</si>
  <si>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</si>
  <si>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</si>
  <si>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</si>
  <si>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</si>
  <si>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</si>
  <si>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</si>
  <si>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</si>
  <si>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</si>
  <si>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</si>
  <si>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</si>
  <si>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</si>
  <si>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</si>
  <si>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</si>
  <si>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</si>
  <si>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</si>
  <si>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</si>
  <si>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</si>
  <si>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</si>
  <si>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</si>
  <si>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</si>
  <si>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</si>
  <si>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</si>
  <si>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</si>
  <si>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</si>
  <si>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</si>
  <si>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</si>
  <si>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</si>
  <si>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</si>
  <si>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</si>
  <si>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</si>
  <si>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</si>
  <si>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</si>
  <si>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</si>
  <si>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</si>
  <si>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</si>
  <si>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</si>
  <si>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</si>
  <si>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</si>
  <si>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</si>
  <si>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</si>
  <si>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</si>
  <si>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</si>
  <si>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</si>
  <si>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</si>
  <si>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</si>
  <si>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</si>
  <si>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</si>
  <si>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</si>
  <si>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</si>
  <si>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</si>
  <si>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</si>
  <si>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</si>
  <si>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</si>
  <si>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</si>
  <si>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</si>
  <si>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</si>
  <si>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</si>
  <si>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</si>
  <si>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</si>
  <si>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</si>
  <si>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</si>
  <si>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</si>
  <si>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</si>
  <si>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</si>
  <si>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</si>
  <si>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</si>
  <si>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</si>
  <si>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</si>
  <si>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</si>
  <si>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</si>
  <si>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</si>
  <si>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</si>
  <si>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</si>
  <si>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</si>
  <si>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</si>
  <si>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</si>
  <si>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</si>
  <si>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</si>
  <si>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</si>
  <si>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</si>
  <si>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</si>
  <si>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</si>
  <si>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</si>
  <si>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</si>
  <si>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</si>
  <si>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</si>
  <si>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</si>
  <si>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</si>
  <si>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</si>
  <si>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</si>
  <si>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</si>
  <si>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</si>
  <si>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</si>
  <si>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</si>
  <si>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</si>
  <si>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</si>
  <si>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</si>
  <si>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</si>
  <si>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</si>
  <si>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</si>
  <si>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</si>
  <si>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</si>
  <si>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</si>
  <si>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</si>
  <si>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</si>
  <si>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</si>
  <si>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</si>
  <si>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</si>
  <si>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</si>
  <si>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</si>
  <si>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</si>
  <si>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</si>
  <si>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</si>
  <si>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</si>
  <si>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</si>
  <si>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</si>
  <si>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</si>
  <si>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</si>
  <si>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</si>
  <si>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</si>
  <si>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</si>
  <si>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</si>
  <si>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</si>
  <si>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</si>
  <si>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</si>
  <si>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</si>
  <si>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</si>
  <si>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</si>
  <si>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</si>
  <si>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</si>
  <si>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</si>
  <si>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</si>
  <si>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</si>
  <si>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</si>
  <si>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</si>
  <si>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</si>
  <si>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</si>
  <si>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</si>
  <si>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</si>
  <si>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</si>
  <si>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</si>
  <si>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</si>
  <si>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</si>
  <si>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</si>
  <si>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</si>
  <si>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</si>
  <si>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</si>
  <si>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</si>
  <si>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</si>
  <si>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</si>
  <si>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</si>
  <si>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</si>
  <si>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</si>
  <si>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</si>
  <si>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</si>
  <si>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</si>
  <si>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</si>
  <si>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</si>
  <si>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</si>
  <si>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</si>
  <si>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</si>
  <si>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</si>
  <si>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</si>
  <si>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</si>
  <si>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</si>
  <si>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</si>
  <si>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</si>
  <si>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</si>
  <si>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</si>
  <si>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</si>
  <si>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</si>
  <si>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</si>
  <si>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</si>
  <si>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</si>
  <si>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</si>
  <si>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</si>
  <si>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</si>
  <si>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</si>
  <si>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</si>
  <si>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</si>
  <si>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</si>
  <si>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</si>
  <si>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</si>
  <si>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</si>
  <si>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</si>
  <si>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</si>
  <si>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</si>
  <si>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</si>
  <si>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</si>
  <si>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</si>
  <si>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</si>
  <si>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</si>
  <si>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</si>
  <si>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</si>
  <si>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</si>
  <si>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</si>
  <si>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</si>
  <si>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</si>
  <si>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</si>
  <si>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</si>
  <si>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</si>
  <si>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</si>
  <si>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</si>
  <si>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</si>
  <si>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</si>
  <si>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</si>
  <si>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</si>
  <si>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</si>
  <si>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</si>
  <si>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</si>
  <si>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</si>
  <si>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</si>
  <si>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</si>
  <si>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</si>
  <si>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</si>
  <si>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</si>
  <si>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</si>
  <si>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</si>
  <si>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</si>
  <si>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</si>
  <si>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</si>
  <si>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</si>
  <si>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</si>
  <si>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</si>
  <si>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</si>
  <si>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</si>
  <si>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</si>
  <si>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</si>
  <si>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</si>
  <si>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</si>
  <si>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</si>
  <si>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</si>
  <si>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</si>
  <si>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</si>
  <si>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</si>
  <si>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</si>
  <si>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</si>
  <si>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</si>
  <si>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</si>
  <si>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</si>
  <si>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</si>
  <si>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</si>
  <si>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</si>
  <si>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</si>
  <si>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</si>
  <si>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</si>
  <si>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</si>
  <si>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</si>
  <si>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</si>
  <si>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</si>
  <si>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</si>
  <si>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</si>
  <si>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</si>
  <si>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</si>
  <si>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</si>
  <si>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</si>
  <si>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</si>
  <si>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</si>
  <si>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</si>
  <si>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</si>
  <si>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</si>
  <si>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</si>
  <si>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</si>
  <si>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</si>
  <si>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</si>
  <si>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</si>
  <si>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</si>
  <si>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</si>
  <si>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</si>
  <si>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</si>
  <si>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</si>
  <si>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</si>
  <si>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</si>
  <si>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</si>
  <si>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</si>
  <si>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</si>
  <si>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</si>
  <si>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</si>
  <si>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</si>
  <si>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</si>
  <si>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</si>
  <si>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</si>
  <si>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</si>
  <si>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</si>
  <si>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</si>
  <si>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</si>
  <si>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</si>
  <si>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</si>
  <si>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</si>
  <si>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</si>
  <si>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</si>
  <si>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</si>
  <si>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</si>
  <si>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</si>
  <si>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</si>
  <si>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</si>
  <si>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</si>
  <si>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</si>
  <si>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</si>
  <si>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</si>
  <si>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</si>
  <si>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</si>
  <si>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</si>
  <si>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</si>
  <si>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</si>
  <si>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</si>
  <si>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</si>
  <si>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</si>
  <si>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</si>
  <si>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</si>
  <si>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</si>
  <si>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</si>
  <si>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</si>
  <si>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</si>
  <si>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</si>
  <si>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</si>
  <si>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</si>
  <si>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</si>
  <si>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</si>
  <si>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</si>
  <si>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</si>
  <si>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</si>
  <si>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</si>
  <si>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</si>
  <si>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</si>
  <si>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</si>
  <si>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</si>
  <si>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</si>
  <si>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</si>
  <si>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</si>
  <si>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</si>
  <si>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</si>
  <si>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</si>
  <si>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</si>
  <si>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</si>
  <si>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</si>
  <si>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</si>
  <si>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</si>
  <si>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</si>
  <si>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</si>
  <si>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</si>
  <si>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</si>
  <si>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</si>
  <si>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</si>
  <si>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</si>
  <si>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</si>
  <si>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</si>
  <si>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</si>
  <si>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</si>
  <si>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</si>
  <si>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</si>
  <si>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</si>
  <si>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</si>
  <si>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</si>
  <si>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</si>
  <si>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</si>
  <si>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</si>
  <si>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</si>
  <si>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</si>
  <si>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</si>
  <si>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</si>
  <si>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</si>
  <si>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</si>
  <si>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</si>
  <si>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</si>
  <si>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</si>
  <si>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</si>
  <si>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</si>
  <si>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</si>
  <si>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</si>
  <si>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</si>
  <si>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</si>
  <si>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</si>
  <si>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</si>
  <si>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</si>
  <si>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</si>
  <si>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</si>
  <si>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</si>
  <si>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</si>
  <si>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</si>
  <si>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</si>
  <si>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</si>
  <si>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</si>
  <si>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</si>
  <si>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</si>
  <si>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</si>
  <si>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</si>
  <si>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</si>
  <si>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</si>
  <si>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</si>
  <si>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</si>
  <si>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</si>
  <si>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</si>
  <si>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</si>
  <si>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</si>
  <si>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</si>
  <si>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</si>
  <si>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</si>
  <si>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</si>
  <si>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</si>
  <si>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</si>
  <si>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</si>
  <si>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</si>
  <si>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</si>
  <si>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</si>
  <si>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</si>
  <si>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</si>
  <si>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</si>
  <si>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</si>
  <si>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</si>
  <si>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</si>
  <si>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</si>
  <si>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</si>
  <si>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</si>
  <si>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</si>
  <si>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</si>
  <si>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</si>
  <si>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</si>
  <si>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</si>
  <si>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</si>
  <si>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</si>
  <si>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</si>
  <si>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</si>
  <si>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</si>
  <si>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</si>
  <si>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</si>
  <si>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</si>
  <si>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</si>
  <si>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</si>
  <si>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</si>
  <si>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</si>
  <si>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</si>
  <si>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</si>
  <si>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</si>
  <si>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</si>
  <si>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</si>
  <si>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</si>
  <si>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</si>
  <si>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</si>
  <si>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</si>
  <si>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</si>
  <si>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</si>
  <si>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</si>
  <si>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</si>
  <si>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</si>
  <si>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</si>
  <si>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</si>
  <si>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</si>
  <si>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</si>
  <si>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</si>
  <si>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</si>
  <si>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</si>
  <si>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</si>
  <si>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</si>
  <si>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</si>
  <si>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</si>
  <si>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</si>
  <si>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</si>
  <si>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</si>
  <si>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</si>
  <si>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</si>
  <si>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</si>
  <si>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</si>
  <si>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</si>
  <si>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</si>
  <si>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</si>
  <si>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</si>
  <si>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</si>
  <si>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</si>
  <si>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</si>
  <si>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</si>
  <si>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</si>
  <si>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</si>
  <si>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</si>
  <si>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</si>
  <si>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</si>
  <si>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</si>
  <si>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</si>
  <si>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</si>
  <si>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</si>
  <si>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</si>
  <si>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</si>
  <si>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</si>
  <si>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</si>
  <si>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</si>
  <si>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</si>
  <si>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</si>
  <si>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</si>
  <si>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</si>
  <si>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</si>
  <si>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</si>
  <si>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</si>
  <si>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</si>
  <si>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</si>
  <si>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</si>
  <si>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</si>
  <si>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</si>
  <si>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</si>
  <si>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</si>
  <si>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</si>
  <si>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</si>
  <si>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</si>
  <si>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</si>
  <si>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</si>
  <si>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</si>
  <si>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</si>
  <si>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</si>
  <si>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</si>
  <si>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</si>
  <si>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</si>
  <si>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</si>
  <si>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</si>
  <si>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</si>
  <si>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</si>
  <si>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</si>
  <si>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</si>
  <si>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</si>
  <si>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</si>
  <si>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</si>
  <si>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</si>
  <si>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</si>
  <si>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</si>
  <si>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</si>
  <si>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</si>
  <si>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</si>
  <si>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</si>
  <si>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</si>
  <si>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</si>
  <si>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</si>
  <si>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</si>
  <si>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</si>
  <si>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</si>
  <si>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</si>
  <si>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</si>
  <si>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</si>
  <si>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</si>
  <si>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</si>
  <si>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</si>
  <si>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</si>
  <si>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</si>
  <si>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</si>
  <si>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</si>
  <si>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</si>
  <si>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</si>
  <si>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</si>
  <si>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</si>
  <si>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</si>
  <si>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</si>
  <si>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</si>
  <si>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</si>
  <si>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</si>
  <si>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</si>
  <si>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</si>
  <si>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</si>
  <si>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</si>
  <si>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</si>
  <si>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</si>
  <si>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</si>
  <si>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</si>
  <si>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</si>
  <si>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</si>
  <si>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</si>
  <si>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</si>
  <si>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</si>
  <si>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</si>
  <si>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</si>
  <si>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</si>
  <si>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</si>
  <si>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</si>
  <si>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</si>
  <si>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</si>
  <si>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</si>
  <si>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</si>
  <si>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</si>
  <si>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</si>
  <si>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</si>
  <si>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</si>
  <si>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</si>
  <si>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</si>
  <si>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</si>
  <si>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</si>
  <si>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</si>
  <si>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</si>
  <si>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</si>
  <si>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</si>
  <si>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</si>
  <si>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</si>
  <si>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</si>
  <si>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</si>
  <si>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</si>
  <si>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</si>
  <si>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</si>
  <si>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</si>
  <si>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</si>
  <si>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</si>
  <si>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</si>
  <si>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</si>
  <si>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</si>
  <si>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</si>
  <si>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</si>
  <si>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</si>
  <si>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</si>
  <si>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</si>
  <si>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</si>
  <si>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</si>
  <si>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</si>
  <si>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</si>
  <si>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</si>
  <si>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</si>
  <si>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</si>
  <si>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</si>
  <si>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</si>
  <si>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</si>
  <si>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</si>
  <si>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</si>
  <si>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</si>
  <si>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</si>
  <si>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</si>
  <si>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</si>
  <si>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</si>
  <si>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</si>
  <si>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</si>
  <si>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</si>
  <si>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</si>
  <si>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</si>
  <si>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</si>
  <si>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</si>
  <si>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</si>
  <si>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</si>
  <si>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</si>
  <si>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</si>
  <si>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</si>
  <si>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</si>
  <si>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</si>
  <si>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</si>
  <si>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</si>
  <si>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</si>
  <si>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</si>
  <si>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</si>
  <si>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</si>
  <si>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</si>
  <si>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</si>
  <si>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</si>
  <si>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</si>
  <si>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</si>
  <si>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</si>
  <si>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</si>
  <si>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</si>
  <si>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</si>
  <si>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</si>
  <si>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</si>
  <si>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</si>
  <si>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</si>
  <si>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</si>
  <si>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</si>
  <si>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</si>
  <si>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</si>
  <si>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</si>
  <si>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</si>
  <si>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</si>
  <si>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</si>
  <si>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</si>
  <si>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</si>
  <si>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</si>
  <si>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</si>
  <si>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</si>
  <si>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</si>
  <si>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</si>
  <si>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</si>
  <si>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</si>
  <si>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</si>
  <si>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</si>
  <si>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</si>
  <si>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</si>
  <si>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</si>
  <si>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</si>
  <si>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</si>
  <si>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</si>
  <si>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</si>
  <si>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</si>
  <si>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</si>
  <si>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</si>
  <si>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</si>
  <si>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</si>
  <si>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</si>
  <si>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</si>
  <si>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</si>
  <si>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</si>
  <si>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</si>
  <si>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</si>
  <si>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</si>
  <si>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</si>
  <si>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</si>
  <si>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</si>
  <si>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</si>
  <si>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</si>
  <si>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</si>
  <si>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</si>
  <si>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</si>
  <si>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</si>
  <si>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</si>
  <si>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</si>
  <si>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</si>
  <si>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</si>
  <si>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</si>
  <si>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</si>
  <si>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</si>
  <si>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</si>
  <si>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</si>
  <si>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</si>
  <si>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</si>
  <si>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</si>
  <si>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</si>
  <si>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</si>
  <si>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</si>
  <si>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</si>
  <si>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</si>
  <si>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</si>
  <si>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</si>
  <si>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</si>
  <si>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</si>
  <si>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</si>
  <si>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</si>
  <si>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</si>
  <si>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</si>
  <si>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</si>
  <si>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</si>
  <si>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</si>
  <si>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</si>
  <si>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</si>
  <si>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</si>
  <si>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</si>
  <si>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</si>
  <si>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</si>
  <si>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</si>
  <si>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</si>
  <si>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</si>
  <si>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</si>
  <si>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</si>
  <si>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</si>
  <si>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</si>
  <si>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</si>
  <si>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</si>
  <si>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</si>
  <si>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</si>
  <si>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</si>
  <si>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</si>
  <si>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</si>
  <si>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</si>
  <si>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</si>
  <si>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</si>
  <si>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</si>
  <si>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</si>
  <si>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</si>
  <si>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</si>
  <si>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</si>
  <si>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</si>
  <si>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</si>
  <si>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</si>
  <si>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</si>
  <si>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</si>
  <si>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</si>
  <si>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</si>
  <si>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</si>
  <si>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</si>
  <si>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</si>
  <si>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</si>
  <si>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</si>
  <si>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</si>
  <si>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</si>
  <si>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</si>
  <si>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</si>
  <si>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</si>
  <si>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</si>
  <si>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</si>
  <si>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</si>
  <si>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</si>
  <si>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</si>
  <si>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</si>
  <si>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</si>
  <si>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</si>
  <si>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</si>
  <si>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</si>
  <si>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</si>
  <si>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</si>
  <si>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</si>
  <si>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</si>
  <si>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</si>
  <si>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</si>
  <si>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</si>
  <si>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</si>
  <si>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</si>
  <si>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</si>
  <si>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</si>
  <si>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</si>
  <si>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</si>
  <si>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</si>
  <si>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</si>
  <si>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</si>
  <si>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</si>
  <si>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</si>
  <si>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</si>
  <si>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</si>
  <si>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</si>
  <si>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</si>
  <si>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</si>
  <si>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</si>
  <si>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</si>
  <si>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</si>
  <si>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</si>
  <si>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</si>
  <si>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</si>
  <si>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</si>
  <si>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</si>
  <si>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</si>
  <si>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</si>
  <si>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</si>
  <si>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</si>
  <si>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</si>
  <si>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</si>
  <si>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</si>
  <si>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</si>
  <si>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</si>
  <si>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</si>
  <si>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</si>
  <si>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</si>
  <si>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</si>
  <si>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</si>
  <si>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</si>
  <si>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</si>
  <si>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</si>
  <si>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</si>
  <si>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</si>
  <si>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</si>
  <si>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</si>
  <si>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</si>
  <si>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</si>
  <si>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</si>
  <si>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</si>
  <si>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</si>
  <si>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</si>
  <si>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</si>
  <si>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</si>
  <si>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</si>
  <si>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</si>
  <si>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</si>
  <si>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</si>
  <si>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</si>
  <si>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</si>
  <si>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</si>
  <si>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</si>
  <si>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</si>
  <si>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</si>
  <si>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</si>
  <si>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</si>
  <si>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</si>
  <si>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</si>
  <si>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</si>
  <si>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</si>
  <si>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</si>
  <si>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</si>
  <si>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</si>
  <si>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</si>
  <si>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</si>
  <si>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</si>
  <si>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</si>
  <si>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</si>
  <si>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</si>
  <si>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</si>
  <si>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</si>
  <si>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</si>
  <si>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</si>
  <si>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</si>
  <si>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</si>
  <si>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</si>
  <si>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</si>
  <si>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</si>
  <si>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</si>
  <si>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</si>
  <si>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</si>
  <si>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</si>
  <si>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</si>
  <si>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</si>
  <si>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</si>
  <si>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</si>
  <si>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</si>
  <si>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</si>
  <si>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</si>
  <si>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</si>
  <si>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</si>
  <si>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</si>
  <si>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</si>
  <si>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</si>
  <si>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</si>
  <si>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</si>
  <si>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</si>
  <si>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</si>
  <si>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</si>
  <si>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</si>
  <si>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</si>
  <si>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</si>
  <si>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</si>
  <si>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</si>
  <si>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</si>
  <si>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</si>
  <si>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</si>
  <si>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</si>
  <si>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</si>
  <si>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</si>
  <si>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</si>
  <si>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</si>
  <si>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</si>
  <si>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</si>
  <si>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</si>
  <si>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</si>
  <si>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</si>
  <si>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</si>
  <si>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</si>
  <si>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</si>
  <si>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</si>
  <si>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</si>
  <si>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</si>
  <si>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</si>
  <si>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</si>
  <si>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</si>
  <si>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</si>
  <si>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</si>
  <si>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</si>
  <si>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</si>
  <si>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</si>
  <si>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</si>
  <si>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</si>
  <si>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</si>
  <si>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</si>
  <si>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</si>
  <si>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</si>
  <si>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</si>
  <si>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</si>
  <si>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</si>
  <si>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</si>
  <si>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</si>
  <si>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</si>
  <si>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</si>
  <si>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</si>
  <si>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</si>
  <si>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</si>
  <si>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</si>
  <si>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</si>
  <si>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</si>
  <si>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</si>
  <si>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</si>
  <si>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</si>
  <si>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</si>
  <si>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</si>
  <si>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</si>
  <si>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</si>
  <si>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</si>
  <si>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</si>
  <si>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</si>
  <si>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</si>
  <si>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</si>
  <si>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</si>
  <si>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</si>
  <si>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</si>
  <si>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</si>
  <si>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</si>
  <si>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</si>
  <si>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</si>
  <si>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</si>
  <si>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</si>
  <si>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</si>
  <si>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</si>
  <si>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</si>
  <si>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</si>
  <si>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</si>
  <si>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</si>
  <si>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</si>
  <si>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</si>
  <si>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</si>
  <si>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</si>
  <si>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</si>
  <si>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</si>
  <si>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</si>
  <si>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</si>
  <si>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</si>
  <si>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</si>
  <si>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</si>
  <si>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</si>
  <si>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</si>
  <si>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</si>
  <si>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</si>
  <si>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</si>
  <si>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</si>
  <si>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</si>
  <si>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</si>
  <si>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</si>
  <si>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</si>
  <si>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</si>
  <si>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</si>
  <si>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</si>
  <si>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</si>
  <si>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</si>
  <si>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</si>
  <si>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</si>
  <si>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</si>
  <si>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</si>
  <si>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</si>
  <si>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</si>
  <si>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</si>
  <si>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</si>
  <si>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</si>
  <si>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</si>
  <si>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</si>
  <si>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</si>
  <si>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</si>
  <si>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</si>
  <si>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</si>
  <si>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</si>
  <si>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</si>
  <si>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</si>
  <si>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</si>
  <si>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</si>
  <si>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</si>
  <si>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</si>
  <si>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</si>
  <si>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</si>
  <si>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</si>
  <si>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</si>
  <si>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</si>
  <si>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</si>
  <si>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</si>
  <si>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</si>
  <si>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</si>
  <si>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</si>
  <si>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</si>
  <si>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</si>
  <si>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</si>
  <si>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</si>
  <si>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</si>
  <si>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</si>
  <si>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</si>
  <si>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</si>
  <si>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</si>
  <si>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</si>
  <si>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</si>
  <si>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</si>
  <si>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</si>
  <si>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</si>
  <si>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</si>
  <si>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</si>
  <si>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</si>
  <si>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</si>
  <si>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</si>
  <si>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</si>
  <si>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</si>
  <si>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</si>
  <si>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</si>
  <si>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</si>
  <si>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</si>
  <si>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</si>
  <si>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</si>
  <si>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</si>
  <si>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</si>
  <si>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</si>
  <si>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</si>
  <si>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</si>
  <si>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</si>
  <si>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</si>
  <si>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</si>
  <si>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</si>
  <si>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</si>
  <si>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</si>
  <si>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</si>
  <si>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</si>
  <si>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</si>
  <si>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</si>
  <si>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</si>
  <si>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</si>
  <si>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</si>
  <si>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</si>
  <si>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</si>
  <si>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</si>
  <si>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</si>
  <si>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</si>
  <si>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</si>
  <si>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</si>
  <si>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</si>
  <si>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</si>
  <si>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</si>
  <si>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</si>
  <si>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</si>
  <si>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</si>
  <si>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</si>
  <si>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</si>
  <si>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</si>
  <si>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</si>
  <si>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</si>
  <si>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</si>
  <si>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</si>
  <si>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</si>
  <si>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</si>
  <si>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</si>
  <si>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</si>
  <si>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</si>
  <si>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</si>
  <si>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</si>
  <si>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</si>
  <si>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</si>
  <si>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</si>
  <si>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</si>
  <si>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</si>
  <si>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</si>
  <si>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</si>
  <si>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</si>
  <si>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</si>
  <si>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</si>
  <si>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</si>
  <si>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</si>
  <si>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</si>
  <si>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</si>
  <si>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</si>
  <si>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</si>
  <si>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</si>
  <si>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</si>
  <si>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</si>
  <si>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</si>
  <si>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</si>
  <si>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</si>
  <si>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</si>
  <si>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</si>
  <si>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</si>
  <si>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</si>
  <si>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</si>
  <si>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</si>
  <si>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</si>
  <si>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</si>
  <si>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</si>
  <si>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</si>
  <si>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</si>
  <si>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</si>
  <si>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</si>
  <si>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</si>
  <si>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</si>
  <si>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</si>
  <si>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</si>
  <si>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</si>
  <si>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</si>
  <si>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</si>
  <si>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</si>
  <si>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</si>
  <si>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</si>
  <si>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</si>
  <si>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</si>
  <si>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</si>
  <si>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</si>
  <si>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</si>
  <si>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</si>
  <si>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</si>
  <si>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</si>
  <si>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</si>
  <si>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</si>
  <si>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</si>
  <si>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</si>
  <si>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</si>
  <si>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</si>
  <si>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</si>
  <si>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</si>
  <si>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</si>
  <si>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</si>
  <si>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</si>
  <si>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</si>
  <si>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</si>
  <si>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</si>
  <si>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</si>
  <si>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</si>
  <si>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</si>
  <si>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</si>
  <si>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</si>
  <si>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</si>
  <si>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</si>
  <si>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</si>
  <si>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</si>
  <si>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</si>
  <si>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</si>
  <si>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</si>
  <si>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</si>
  <si>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</si>
  <si>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</si>
  <si>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</si>
  <si>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</si>
  <si>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</si>
  <si>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</si>
  <si>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</si>
  <si>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</si>
  <si>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</si>
  <si>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</si>
  <si>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</si>
  <si>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</si>
  <si>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</si>
  <si>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</si>
  <si>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</si>
  <si>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</si>
  <si>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</si>
  <si>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</si>
  <si>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</si>
  <si>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</si>
  <si>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</si>
  <si>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</si>
  <si>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</si>
  <si>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</si>
  <si>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</si>
  <si>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</si>
  <si>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</si>
  <si>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</si>
  <si>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</si>
  <si>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</si>
  <si>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</si>
  <si>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</si>
  <si>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</si>
  <si>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</si>
  <si>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</si>
  <si>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</si>
  <si>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</si>
  <si>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</si>
  <si>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</si>
  <si>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</si>
  <si>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</si>
  <si>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</si>
  <si>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</si>
  <si>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</si>
  <si>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</si>
  <si>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</si>
  <si>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</si>
  <si>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</si>
  <si>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</si>
  <si>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</si>
  <si>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</si>
  <si>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</si>
  <si>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</si>
  <si>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</si>
  <si>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</si>
  <si>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</si>
  <si>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</si>
  <si>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</si>
  <si>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</si>
  <si>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</si>
  <si>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</si>
  <si>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</si>
  <si>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</si>
  <si>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</si>
  <si>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</si>
  <si>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</si>
  <si>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</si>
  <si>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</si>
  <si>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</si>
  <si>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</si>
  <si>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</si>
  <si>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</si>
  <si>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</si>
  <si>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</si>
  <si>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</si>
  <si>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</si>
  <si>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</si>
  <si>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</si>
  <si>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</si>
  <si>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</si>
  <si>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</si>
  <si>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</si>
  <si>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</si>
  <si>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</si>
  <si>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</si>
  <si>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</si>
  <si>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</si>
  <si>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</si>
  <si>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</si>
  <si>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</si>
  <si>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</si>
  <si>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</si>
  <si>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</si>
  <si>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</si>
  <si>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</si>
  <si>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</si>
  <si>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</si>
  <si>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</si>
  <si>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</si>
  <si>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</si>
  <si>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</si>
  <si>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</si>
  <si>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</si>
  <si>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</si>
  <si>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</si>
  <si>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</si>
  <si>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</si>
  <si>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</si>
  <si>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</si>
  <si>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</si>
  <si>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</si>
  <si>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</si>
  <si>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</si>
  <si>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</si>
  <si>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</si>
  <si>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</si>
  <si>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</si>
  <si>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</si>
  <si>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</si>
  <si>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</si>
  <si>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</si>
  <si>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</si>
  <si>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</si>
  <si>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</si>
  <si>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</si>
  <si>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</si>
  <si>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</si>
  <si>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</si>
  <si>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</si>
  <si>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</si>
  <si>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</si>
  <si>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</si>
  <si>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</si>
  <si>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</si>
  <si>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</si>
  <si>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</si>
  <si>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</si>
  <si>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</si>
  <si>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</si>
  <si>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</si>
  <si>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</si>
  <si>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</si>
  <si>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</si>
  <si>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</si>
  <si>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</si>
  <si>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</si>
  <si>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</si>
  <si>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</si>
  <si>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</si>
  <si>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</si>
  <si>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</si>
  <si>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</si>
  <si>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</si>
  <si>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</si>
  <si>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</si>
  <si>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</si>
  <si>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</si>
  <si>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</si>
  <si>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</si>
  <si>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</si>
  <si>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</si>
  <si>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</si>
  <si>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</si>
  <si>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</si>
  <si>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</si>
  <si>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</si>
  <si>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</si>
  <si>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</si>
  <si>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</si>
  <si>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</si>
  <si>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</si>
  <si>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</si>
  <si>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</si>
  <si>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</si>
  <si>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</si>
  <si>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</si>
  <si>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</si>
  <si>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</si>
  <si>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</si>
  <si>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</si>
  <si>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</si>
  <si>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</si>
  <si>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</si>
  <si>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</si>
  <si>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</si>
  <si>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</si>
  <si>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</si>
  <si>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</si>
  <si>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</si>
  <si>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</si>
  <si>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</si>
  <si>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</si>
  <si>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</si>
  <si>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</si>
  <si>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</si>
  <si>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</si>
  <si>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</si>
  <si>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</si>
  <si>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</si>
  <si>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</si>
  <si>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</si>
  <si>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</si>
  <si>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</si>
  <si>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</si>
  <si>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</si>
  <si>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</si>
  <si>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</si>
  <si>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</si>
  <si>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</si>
  <si>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</si>
  <si>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</si>
  <si>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</si>
  <si>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</si>
  <si>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</si>
  <si>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</si>
  <si>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</si>
  <si>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</si>
  <si>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</si>
  <si>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</si>
  <si>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</si>
  <si>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</si>
  <si>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</si>
  <si>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</si>
  <si>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</si>
  <si>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</si>
  <si>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</si>
  <si>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</si>
  <si>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</si>
  <si>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</si>
  <si>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</si>
  <si>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</si>
  <si>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</si>
  <si>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</si>
  <si>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</si>
  <si>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</si>
  <si>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</si>
  <si>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</si>
  <si>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</si>
  <si>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</si>
  <si>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</si>
  <si>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</si>
  <si>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</si>
  <si>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</si>
  <si>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</si>
  <si>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</si>
  <si>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</si>
  <si>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</si>
  <si>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</si>
  <si>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</si>
  <si>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</si>
  <si>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</si>
  <si>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</si>
  <si>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</si>
  <si>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</si>
  <si>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</si>
  <si>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</si>
  <si>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</si>
  <si>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</si>
  <si>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</si>
  <si>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</si>
  <si>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</si>
  <si>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</si>
  <si>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</si>
  <si>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</si>
  <si>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</si>
  <si>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</si>
  <si>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</si>
  <si>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</si>
  <si>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</si>
  <si>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</si>
  <si>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</si>
  <si>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</si>
  <si>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</si>
  <si>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</si>
  <si>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</si>
  <si>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</si>
  <si>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</si>
  <si>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</si>
  <si>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</si>
  <si>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</si>
  <si>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</si>
  <si>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</si>
  <si>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</si>
  <si>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</si>
  <si>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</si>
  <si>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</si>
  <si>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</si>
  <si>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</si>
  <si>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</si>
  <si>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</si>
  <si>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</si>
  <si>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</si>
  <si>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</si>
  <si>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</si>
  <si>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</si>
  <si>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</si>
  <si>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</si>
  <si>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</si>
  <si>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</si>
  <si>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</si>
  <si>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</si>
  <si>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</si>
  <si>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</si>
  <si>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</si>
  <si>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</si>
  <si>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</si>
  <si>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</si>
  <si>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</si>
  <si>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</si>
  <si>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</si>
  <si>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</si>
  <si>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</si>
  <si>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</si>
  <si>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</si>
  <si>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</si>
  <si>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</si>
  <si>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</si>
  <si>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</si>
  <si>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</si>
  <si>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</si>
  <si>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</si>
  <si>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</si>
  <si>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</si>
  <si>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</si>
  <si>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</si>
  <si>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</si>
  <si>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</si>
  <si>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</si>
  <si>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</si>
  <si>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</si>
  <si>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</si>
  <si>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</si>
  <si>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</si>
  <si>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</si>
  <si>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</si>
  <si>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</si>
  <si>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</si>
  <si>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</si>
  <si>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</si>
  <si>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</si>
  <si>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</si>
  <si>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</si>
  <si>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</si>
  <si>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</si>
  <si>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</si>
  <si>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</si>
  <si>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</si>
  <si>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</si>
  <si>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</si>
  <si>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</si>
  <si>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</si>
  <si>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</si>
  <si>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</si>
  <si>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</si>
  <si>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</si>
  <si>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</si>
  <si>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</si>
  <si>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</si>
  <si>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</si>
  <si>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</si>
  <si>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</si>
  <si>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</si>
  <si>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</si>
  <si>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</si>
  <si>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</si>
  <si>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</si>
  <si>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</si>
  <si>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</si>
  <si>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</si>
  <si>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</si>
  <si>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</si>
  <si>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</si>
  <si>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</si>
  <si>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</si>
  <si>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</si>
  <si>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</si>
  <si>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</si>
  <si>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</si>
  <si>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</si>
  <si>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</si>
  <si>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</si>
  <si>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</si>
  <si>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</si>
  <si>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</si>
  <si>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</si>
  <si>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</si>
  <si>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</si>
  <si>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</si>
  <si>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</si>
  <si>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</si>
  <si>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</si>
  <si>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</si>
  <si>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</si>
  <si>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</si>
  <si>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</si>
  <si>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</si>
  <si>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</si>
  <si>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</si>
  <si>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</si>
  <si>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</si>
  <si>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</si>
  <si>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</si>
  <si>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</si>
  <si>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</si>
  <si>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</si>
  <si>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</si>
  <si>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</si>
  <si>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</si>
  <si>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</si>
  <si>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</si>
  <si>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</si>
  <si>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</si>
  <si>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</si>
  <si>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</si>
  <si>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</si>
  <si>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</si>
  <si>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</si>
  <si>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</si>
  <si>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</si>
  <si>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</si>
  <si>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</si>
  <si>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</si>
  <si>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</si>
  <si>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</si>
  <si>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</si>
  <si>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</si>
  <si>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</si>
  <si>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</si>
  <si>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</si>
  <si>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</si>
  <si>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</si>
  <si>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</si>
  <si>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</si>
  <si>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</si>
  <si>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</si>
  <si>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</si>
  <si>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</si>
  <si>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</si>
  <si>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</si>
  <si>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</si>
  <si>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</si>
  <si>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</si>
  <si>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</si>
  <si>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</si>
  <si>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</si>
  <si>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</si>
  <si>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</si>
  <si>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</si>
  <si>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</si>
  <si>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</si>
  <si>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</si>
  <si>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</si>
  <si>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</si>
  <si>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</si>
  <si>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</si>
  <si>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</si>
  <si>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</si>
  <si>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</si>
  <si>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</si>
  <si>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</si>
  <si>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</si>
  <si>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</si>
  <si>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</si>
  <si>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</si>
  <si>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</si>
  <si>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</si>
  <si>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</si>
  <si>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</si>
  <si>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</si>
  <si>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</si>
  <si>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</si>
  <si>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</si>
  <si>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</si>
  <si>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</si>
  <si>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</si>
  <si>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</si>
  <si>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</si>
  <si>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</si>
  <si>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</si>
  <si>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</si>
  <si>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</si>
  <si>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</si>
  <si>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</si>
  <si>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</si>
  <si>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</si>
  <si>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</si>
  <si>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</si>
  <si>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</si>
  <si>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</si>
  <si>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</si>
  <si>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</si>
  <si>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</si>
  <si>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</si>
  <si>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</si>
  <si>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</si>
  <si>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</si>
  <si>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</si>
  <si>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</si>
  <si>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</si>
  <si>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</si>
  <si>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</si>
  <si>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</si>
  <si>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</si>
  <si>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</si>
  <si>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</si>
  <si>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</si>
  <si>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</si>
  <si>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</si>
  <si>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</si>
  <si>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</si>
  <si>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</si>
  <si>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</si>
  <si>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</si>
  <si>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</si>
  <si>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</si>
  <si>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</si>
  <si>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</si>
  <si>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</si>
  <si>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</si>
  <si>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</si>
  <si>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</si>
  <si>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</si>
  <si>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</si>
  <si>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</si>
  <si>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</si>
  <si>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</si>
  <si>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</si>
  <si>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</si>
  <si>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</si>
  <si>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</si>
  <si>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</si>
  <si>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</si>
  <si>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</si>
  <si>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</si>
  <si>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</si>
  <si>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</si>
  <si>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</si>
  <si>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</si>
  <si>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</si>
  <si>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</si>
  <si>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</si>
  <si>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</si>
  <si>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</si>
  <si>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</si>
  <si>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</si>
  <si>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</si>
  <si>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</si>
  <si>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</si>
  <si>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</si>
  <si>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</si>
  <si>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</si>
  <si>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</si>
  <si>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</si>
  <si>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</si>
  <si>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</si>
  <si>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</si>
  <si>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</si>
  <si>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</si>
  <si>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</si>
  <si>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</si>
  <si>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</si>
  <si>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</si>
  <si>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</si>
  <si>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</si>
  <si>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</si>
  <si>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</si>
  <si>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</si>
  <si>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</si>
  <si>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</si>
  <si>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</si>
  <si>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</si>
  <si>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</si>
  <si>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</si>
  <si>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</si>
  <si>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</si>
  <si>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</si>
  <si>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</si>
  <si>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</si>
  <si>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</si>
  <si>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</si>
  <si>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</si>
  <si>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</si>
  <si>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</si>
  <si>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</si>
  <si>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</si>
  <si>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</si>
  <si>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</si>
  <si>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</si>
  <si>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</si>
  <si>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</si>
  <si>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</si>
  <si>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</si>
  <si>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</si>
  <si>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</si>
  <si>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</si>
  <si>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</si>
  <si>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</si>
  <si>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</si>
  <si>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</si>
  <si>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</si>
  <si>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</si>
  <si>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</si>
  <si>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</si>
  <si>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</si>
  <si>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</si>
  <si>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</si>
  <si>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</si>
  <si>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</si>
  <si>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</si>
  <si>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</si>
  <si>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</si>
  <si>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</si>
  <si>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</si>
  <si>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</si>
  <si>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</si>
  <si>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</si>
  <si>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</si>
  <si>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</si>
  <si>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</si>
  <si>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</si>
  <si>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</si>
  <si>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</si>
  <si>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</si>
  <si>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</si>
  <si>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</si>
  <si>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</si>
  <si>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</si>
  <si>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</si>
  <si>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</si>
  <si>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</si>
  <si>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</si>
  <si>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</si>
  <si>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</si>
  <si>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</si>
  <si>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</si>
  <si>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</si>
  <si>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</si>
  <si>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</si>
  <si>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</si>
  <si>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</si>
  <si>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</si>
  <si>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</si>
  <si>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</si>
  <si>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</si>
  <si>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</si>
  <si>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</si>
  <si>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</si>
  <si>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</si>
  <si>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</si>
  <si>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</si>
  <si>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</si>
  <si>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</si>
  <si>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</si>
  <si>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</si>
  <si>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</si>
  <si>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</si>
  <si>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</si>
  <si>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</si>
  <si>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</si>
  <si>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</si>
  <si>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</si>
  <si>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</si>
  <si>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</si>
  <si>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</si>
  <si>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</si>
  <si>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</si>
  <si>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</si>
  <si>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</si>
  <si>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</si>
  <si>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</si>
  <si>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</si>
  <si>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</si>
  <si>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</si>
  <si>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</si>
  <si>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</si>
  <si>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</si>
  <si>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</si>
  <si>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</si>
  <si>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</si>
  <si>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</si>
  <si>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</si>
  <si>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</si>
  <si>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</si>
  <si>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</si>
  <si>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</si>
  <si>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</si>
  <si>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</si>
  <si>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</si>
  <si>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</si>
  <si>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</si>
  <si>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</si>
  <si>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</si>
  <si>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</si>
  <si>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</si>
  <si>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</si>
  <si>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</si>
  <si>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</si>
  <si>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</si>
  <si>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</si>
  <si>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</si>
  <si>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</si>
  <si>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</si>
  <si>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</si>
  <si>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</si>
  <si>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</si>
  <si>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</si>
  <si>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</si>
  <si>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</si>
  <si>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</si>
  <si>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</si>
  <si>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</si>
  <si>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</si>
  <si>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</si>
  <si>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</si>
  <si>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</si>
  <si>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</si>
  <si>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</si>
  <si>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</si>
  <si>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</si>
  <si>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</si>
  <si>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</si>
  <si>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</si>
  <si>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</si>
  <si>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</si>
  <si>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</si>
  <si>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</si>
  <si>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</si>
  <si>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</si>
  <si>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</si>
  <si>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</si>
  <si>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</si>
  <si>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</si>
  <si>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</si>
  <si>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</si>
  <si>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</si>
  <si>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</si>
  <si>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</si>
  <si>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</si>
  <si>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</si>
  <si>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</si>
  <si>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</si>
  <si>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</si>
  <si>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</si>
  <si>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</si>
  <si>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</si>
  <si>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</si>
  <si>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</si>
  <si>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</si>
  <si>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</si>
  <si>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</si>
  <si>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</si>
  <si>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</si>
  <si>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</si>
  <si>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</si>
  <si>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</si>
  <si>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</si>
  <si>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</si>
  <si>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</si>
  <si>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</si>
  <si>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</si>
  <si>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</si>
  <si>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</si>
  <si>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</si>
  <si>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</si>
  <si>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</si>
  <si>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</si>
  <si>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</si>
  <si>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</si>
  <si>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</si>
  <si>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</si>
  <si>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</si>
  <si>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</si>
  <si>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</si>
  <si>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</si>
  <si>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</si>
  <si>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</si>
  <si>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</si>
  <si>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</si>
  <si>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</si>
  <si>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</si>
  <si>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</si>
  <si>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</si>
  <si>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</si>
  <si>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</si>
  <si>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</si>
  <si>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</si>
  <si>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</si>
  <si>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</si>
  <si>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</si>
  <si>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</si>
  <si>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</si>
  <si>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</si>
  <si>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</si>
  <si>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</si>
  <si>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</si>
  <si>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</si>
  <si>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</si>
  <si>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</si>
  <si>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</si>
  <si>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</si>
  <si>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</si>
  <si>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</si>
  <si>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</si>
  <si>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</si>
  <si>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</si>
  <si>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</si>
  <si>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</si>
  <si>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</si>
  <si>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</si>
  <si>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</si>
  <si>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</si>
  <si>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</si>
  <si>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</si>
  <si>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</si>
  <si>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</si>
  <si>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</si>
  <si>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</si>
  <si>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</si>
  <si>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</si>
  <si>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</si>
  <si>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</si>
  <si>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</si>
  <si>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</si>
  <si>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</si>
  <si>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</si>
  <si>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</si>
  <si>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</si>
  <si>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</si>
  <si>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</si>
  <si>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</si>
  <si>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</si>
  <si>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</si>
  <si>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</si>
  <si>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</si>
  <si>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</si>
  <si>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</si>
  <si>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</si>
  <si>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</si>
  <si>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</si>
  <si>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</si>
  <si>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</si>
  <si>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</si>
  <si>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</si>
  <si>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</si>
  <si>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</si>
  <si>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</si>
  <si>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</si>
  <si>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</si>
  <si>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</si>
  <si>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</si>
  <si>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</si>
  <si>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</si>
  <si>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</si>
  <si>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</si>
  <si>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</si>
  <si>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</si>
  <si>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</si>
  <si>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</si>
  <si>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</si>
  <si>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</si>
  <si>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</si>
  <si>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</si>
  <si>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</si>
  <si>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</si>
  <si>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</si>
  <si>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</si>
  <si>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</si>
  <si>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</si>
  <si>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</si>
  <si>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</si>
  <si>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</si>
  <si>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</si>
  <si>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</si>
  <si>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</si>
  <si>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</si>
  <si>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</si>
  <si>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</si>
  <si>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</si>
  <si>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</si>
  <si>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</si>
  <si>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</si>
  <si>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</si>
  <si>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</si>
  <si>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</si>
  <si>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</si>
  <si>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</si>
  <si>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</si>
  <si>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</si>
  <si>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</si>
  <si>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</si>
  <si>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</si>
  <si>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</si>
  <si>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</si>
  <si>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</si>
  <si>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</si>
  <si>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</si>
  <si>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</si>
  <si>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</si>
  <si>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</si>
  <si>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</si>
  <si>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</si>
  <si>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</si>
  <si>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</si>
  <si>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</si>
  <si>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</si>
  <si>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</si>
  <si>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</si>
  <si>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</si>
  <si>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</si>
  <si>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</si>
  <si>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</si>
  <si>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</si>
  <si>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</si>
  <si>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</si>
  <si>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</si>
  <si>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</si>
  <si>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</si>
  <si>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</si>
  <si>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</si>
  <si>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</si>
  <si>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</si>
  <si>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</si>
  <si>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</si>
  <si>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</si>
  <si>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</si>
  <si>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</si>
  <si>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</si>
  <si>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</si>
  <si>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</si>
  <si>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</si>
  <si>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</si>
  <si>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</si>
  <si>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</si>
  <si>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</si>
  <si>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</si>
  <si>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</si>
  <si>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</si>
  <si>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</si>
  <si>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</si>
  <si>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</si>
  <si>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</si>
  <si>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</si>
  <si>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</si>
  <si>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</si>
  <si>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</si>
  <si>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</si>
  <si>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</si>
  <si>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</si>
  <si>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</si>
  <si>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</si>
  <si>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</si>
  <si>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</si>
  <si>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</si>
  <si>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</si>
  <si>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</si>
  <si>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</si>
  <si>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</si>
  <si>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</si>
  <si>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</si>
  <si>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</si>
  <si>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</si>
  <si>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</si>
  <si>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</si>
  <si>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</si>
  <si>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</si>
  <si>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</si>
  <si>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</si>
  <si>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</si>
  <si>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</si>
  <si>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</si>
  <si>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</si>
  <si>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</si>
  <si>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</si>
  <si>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</si>
  <si>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</si>
  <si>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</si>
  <si>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</si>
  <si>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</si>
  <si>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</si>
  <si>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</si>
  <si>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</si>
  <si>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</si>
  <si>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</si>
  <si>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</si>
  <si>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</si>
  <si>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</si>
  <si>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</si>
  <si>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</si>
  <si>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</si>
  <si>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</si>
  <si>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</si>
  <si>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</si>
  <si>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</si>
  <si>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</si>
  <si>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</si>
  <si>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</si>
  <si>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</si>
  <si>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</si>
  <si>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</si>
  <si>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</si>
  <si>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</si>
  <si>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</si>
  <si>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</si>
  <si>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</si>
  <si>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</si>
  <si>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</si>
  <si>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</si>
  <si>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</si>
  <si>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</si>
  <si>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</si>
  <si>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</si>
  <si>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</si>
  <si>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</si>
  <si>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</si>
  <si>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</si>
  <si>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</si>
  <si>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</si>
  <si>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</si>
  <si>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</si>
  <si>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</si>
  <si>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</si>
  <si>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</si>
  <si>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</si>
  <si>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</si>
  <si>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</si>
  <si>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</si>
  <si>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</si>
  <si>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</si>
  <si>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</si>
  <si>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</si>
  <si>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</si>
  <si>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</si>
  <si>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</si>
  <si>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</si>
  <si>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</si>
  <si>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</si>
  <si>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</si>
  <si>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</si>
  <si>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</si>
  <si>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</si>
  <si>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</si>
  <si>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</si>
  <si>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</si>
  <si>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</si>
  <si>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</si>
  <si>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</si>
  <si>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</si>
  <si>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</si>
  <si>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</si>
  <si>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</si>
  <si>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</si>
  <si>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</si>
  <si>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</si>
  <si>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</si>
  <si>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</si>
  <si>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</si>
  <si>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</si>
  <si>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</si>
  <si>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</si>
  <si>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</si>
  <si>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</si>
  <si>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</si>
  <si>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</si>
  <si>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</si>
  <si>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</si>
  <si>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</si>
  <si>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</si>
  <si>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</si>
  <si>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</si>
  <si>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</si>
  <si>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</si>
  <si>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</si>
  <si>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</si>
  <si>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</si>
  <si>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</si>
  <si>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</si>
  <si>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</si>
  <si>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</si>
  <si>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</si>
  <si>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</si>
  <si>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</si>
  <si>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</si>
  <si>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</si>
  <si>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</si>
  <si>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</si>
  <si>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</si>
  <si>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</si>
  <si>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</si>
  <si>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</si>
  <si>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</si>
  <si>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</si>
  <si>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</si>
  <si>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</si>
  <si>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</si>
  <si>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</si>
  <si>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</si>
  <si>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</si>
  <si>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</si>
  <si>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</si>
  <si>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</si>
  <si>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</si>
  <si>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</si>
  <si>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</si>
  <si>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</si>
  <si>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</si>
  <si>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</si>
  <si>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</si>
  <si>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</si>
  <si>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</si>
  <si>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</si>
  <si>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</si>
  <si>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</si>
  <si>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</si>
  <si>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</si>
  <si>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</si>
  <si>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</si>
  <si>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</si>
  <si>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</si>
  <si>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</si>
  <si>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</si>
  <si>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</si>
  <si>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</si>
  <si>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</si>
  <si>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</si>
  <si>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</si>
  <si>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</si>
  <si>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</si>
  <si>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</si>
  <si>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</si>
  <si>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</si>
  <si>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</si>
  <si>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</si>
  <si>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</si>
  <si>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</si>
  <si>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</si>
  <si>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</si>
  <si>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</si>
  <si>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</si>
  <si>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</si>
  <si>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</si>
  <si>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</si>
  <si>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</si>
  <si>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</si>
  <si>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</si>
  <si>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</si>
  <si>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</si>
  <si>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</si>
  <si>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</si>
  <si>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</si>
  <si>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</si>
  <si>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</si>
  <si>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</si>
  <si>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</si>
  <si>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</si>
  <si>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</si>
  <si>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</si>
  <si>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</si>
  <si>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</si>
  <si>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</si>
  <si>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</si>
  <si>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</si>
  <si>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</si>
  <si>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</si>
  <si>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</si>
  <si>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</si>
  <si>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</si>
  <si>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</si>
  <si>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</si>
  <si>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</si>
  <si>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</si>
  <si>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</si>
  <si>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</si>
  <si>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</si>
  <si>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</si>
  <si>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</si>
  <si>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</si>
  <si>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</si>
  <si>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</si>
  <si>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</si>
  <si>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</si>
  <si>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</si>
  <si>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</si>
  <si>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</si>
  <si>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</si>
  <si>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</si>
  <si>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</si>
  <si>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</si>
  <si>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</si>
  <si>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</si>
  <si>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</si>
  <si>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</si>
  <si>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</si>
  <si>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</si>
  <si>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</si>
  <si>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</si>
  <si>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</si>
  <si>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</si>
  <si>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</si>
  <si>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</si>
  <si>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</si>
  <si>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</si>
  <si>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</si>
  <si>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</si>
  <si>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</si>
  <si>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</si>
  <si>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</si>
  <si>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</si>
  <si>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</si>
  <si>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</si>
  <si>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</si>
  <si>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</si>
  <si>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</si>
  <si>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</si>
  <si>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</si>
  <si>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</si>
  <si>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</si>
  <si>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</si>
  <si>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</si>
  <si>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</si>
  <si>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</si>
  <si>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</si>
  <si>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</si>
  <si>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</si>
  <si>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</si>
  <si>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</si>
  <si>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</si>
  <si>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</si>
  <si>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</si>
  <si>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</si>
  <si>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</si>
  <si>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</si>
  <si>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</si>
  <si>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</si>
  <si>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</si>
  <si>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</si>
  <si>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</si>
  <si>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</si>
  <si>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</si>
  <si>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</si>
  <si>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</si>
  <si>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</si>
  <si>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</si>
  <si>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</si>
  <si>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</si>
  <si>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</si>
  <si>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</si>
  <si>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</si>
  <si>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</si>
  <si>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</si>
  <si>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</si>
  <si>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</si>
  <si>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</si>
  <si>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</si>
  <si>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</si>
  <si>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</si>
  <si>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</si>
  <si>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</si>
  <si>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</si>
  <si>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</si>
  <si>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</si>
  <si>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</si>
  <si>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</si>
  <si>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</si>
  <si>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</si>
  <si>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</si>
  <si>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</si>
  <si>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</si>
  <si>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</si>
  <si>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</si>
  <si>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</si>
  <si>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</si>
  <si>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</si>
  <si>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</si>
  <si>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</si>
  <si>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</si>
  <si>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</si>
  <si>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</si>
  <si>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</si>
  <si>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</si>
  <si>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</si>
  <si>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</si>
  <si>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</si>
  <si>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</si>
  <si>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</si>
  <si>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</si>
  <si>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</si>
  <si>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</si>
  <si>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</si>
  <si>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</si>
  <si>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</si>
  <si>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</si>
  <si>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</si>
  <si>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</si>
  <si>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</si>
  <si>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</si>
  <si>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</si>
  <si>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</si>
  <si>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</si>
  <si>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</si>
  <si>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</si>
  <si>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</si>
  <si>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</si>
  <si>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</si>
  <si>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</si>
  <si>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</si>
  <si>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</si>
  <si>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</si>
  <si>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</si>
  <si>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</si>
  <si>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</si>
  <si>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</si>
  <si>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</si>
  <si>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</si>
  <si>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</si>
  <si>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</si>
  <si>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</si>
  <si>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</si>
  <si>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</si>
  <si>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</si>
  <si>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</si>
  <si>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</si>
  <si>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</si>
  <si>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</si>
  <si>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</si>
  <si>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</si>
  <si>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</si>
  <si>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</si>
  <si>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</si>
  <si>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</si>
  <si>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</si>
  <si>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</si>
  <si>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</si>
  <si>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</si>
  <si>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</si>
  <si>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</si>
  <si>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</si>
  <si>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</si>
  <si>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</si>
  <si>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</si>
  <si>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</si>
  <si>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</si>
  <si>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</si>
  <si>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</si>
  <si>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</si>
  <si>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</si>
  <si>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</si>
  <si>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</si>
  <si>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</si>
  <si>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</si>
  <si>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</si>
  <si>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</si>
  <si>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</si>
  <si>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</si>
  <si>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</si>
  <si>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</si>
  <si>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</si>
  <si>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</si>
  <si>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</si>
  <si>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</si>
  <si>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</si>
  <si>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</si>
  <si>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</si>
  <si>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</si>
  <si>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</si>
  <si>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</si>
  <si>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</si>
  <si>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</si>
  <si>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</si>
  <si>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</si>
  <si>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</si>
  <si>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</si>
  <si>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</si>
  <si>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</si>
  <si>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</si>
  <si>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</si>
  <si>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</si>
  <si>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</si>
  <si>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</si>
  <si>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</si>
  <si>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</si>
  <si>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</si>
  <si>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</si>
  <si>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</si>
  <si>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</si>
  <si>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</si>
  <si>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</si>
  <si>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</si>
  <si>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</si>
  <si>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</si>
  <si>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</si>
  <si>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</si>
  <si>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</si>
  <si>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</si>
  <si>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</si>
  <si>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</si>
  <si>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</si>
  <si>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</si>
  <si>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</si>
  <si>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</si>
  <si>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</si>
  <si>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</si>
  <si>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</si>
  <si>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</si>
  <si>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</si>
  <si>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</si>
  <si>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</si>
  <si>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</si>
  <si>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</si>
  <si>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</si>
  <si>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</si>
  <si>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</si>
  <si>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</si>
  <si>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</si>
  <si>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</si>
  <si>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</si>
  <si>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</si>
  <si>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</si>
  <si>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</si>
  <si>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</si>
  <si>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</si>
  <si>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</si>
  <si>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</si>
  <si>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</si>
  <si>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</si>
  <si>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</si>
  <si>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</si>
  <si>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</si>
  <si>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</si>
  <si>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</si>
  <si>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</si>
  <si>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</si>
  <si>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</si>
  <si>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</si>
  <si>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</si>
  <si>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</si>
  <si>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</si>
  <si>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</si>
  <si>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</si>
  <si>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</si>
  <si>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</si>
  <si>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</si>
  <si>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</si>
  <si>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</si>
  <si>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</si>
  <si>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</si>
  <si>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</si>
  <si>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</si>
  <si>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</si>
  <si>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</si>
  <si>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</si>
  <si>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</si>
  <si>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</si>
  <si>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</si>
  <si>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</si>
  <si>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</si>
  <si>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</si>
  <si>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</si>
  <si>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</si>
  <si>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</si>
  <si>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</si>
  <si>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</si>
  <si>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</si>
  <si>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</si>
  <si>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</si>
  <si>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</si>
  <si>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</si>
  <si>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</si>
  <si>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</si>
  <si>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</si>
  <si>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</si>
  <si>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</si>
  <si>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</si>
  <si>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</si>
  <si>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</si>
  <si>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</si>
  <si>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</si>
  <si>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</si>
  <si>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</si>
  <si>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</si>
  <si>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</si>
  <si>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</si>
  <si>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</si>
  <si>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</si>
  <si>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</si>
  <si>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</si>
  <si>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</si>
  <si>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</si>
  <si>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</si>
  <si>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</si>
  <si>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</si>
  <si>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</si>
  <si>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</si>
  <si>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</si>
  <si>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</si>
  <si>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</si>
  <si>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</si>
  <si>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</si>
  <si>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</si>
  <si>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</si>
  <si>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</si>
  <si>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</si>
  <si>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</si>
  <si>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</si>
  <si>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</si>
  <si>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</si>
  <si>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</si>
  <si>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</si>
  <si>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</si>
  <si>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</si>
  <si>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</si>
  <si>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</si>
  <si>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</si>
  <si>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</si>
  <si>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</si>
  <si>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</si>
  <si>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</si>
  <si>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</si>
  <si>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</si>
  <si>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</si>
  <si>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</si>
  <si>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</si>
  <si>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</si>
  <si>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</si>
  <si>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</si>
  <si>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</si>
  <si>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</si>
  <si>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</si>
  <si>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</si>
  <si>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</si>
  <si>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</si>
  <si>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</si>
  <si>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</si>
  <si>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</si>
  <si>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</si>
  <si>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</si>
  <si>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</si>
  <si>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</si>
  <si>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</si>
  <si>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</si>
  <si>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</si>
  <si>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</si>
  <si>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</si>
  <si>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</si>
  <si>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</si>
  <si>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</si>
  <si>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</si>
  <si>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</si>
  <si>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</si>
  <si>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</si>
  <si>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</si>
  <si>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</si>
  <si>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</si>
  <si>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</si>
  <si>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</si>
  <si>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</si>
  <si>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</si>
  <si>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</si>
  <si>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</si>
  <si>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</si>
  <si>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</si>
  <si>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</si>
  <si>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</si>
  <si>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</si>
  <si>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</si>
  <si>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</si>
  <si>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</si>
  <si>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</si>
  <si>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</si>
  <si>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</si>
  <si>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</si>
  <si>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</si>
  <si>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</si>
  <si>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</si>
  <si>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</si>
  <si>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</si>
  <si>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</si>
  <si>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</si>
  <si>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</si>
  <si>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</si>
  <si>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</si>
  <si>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</si>
  <si>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</si>
  <si>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</si>
  <si>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</si>
  <si>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</si>
  <si>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</si>
  <si>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</si>
  <si>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</si>
  <si>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</si>
  <si>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</si>
  <si>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</si>
  <si>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</si>
  <si>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</si>
  <si>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</si>
  <si>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</si>
  <si>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</si>
  <si>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</si>
  <si>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</si>
  <si>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</si>
  <si>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</si>
  <si>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</si>
  <si>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</si>
  <si>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</si>
  <si>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</si>
  <si>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</si>
  <si>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</si>
  <si>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</si>
  <si>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</si>
  <si>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</si>
  <si>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</si>
  <si>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</si>
  <si>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</si>
  <si>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</si>
  <si>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</si>
  <si>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</si>
  <si>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</si>
  <si>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</si>
  <si>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</si>
  <si>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</si>
  <si>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</si>
  <si>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</si>
  <si>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</si>
  <si>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</si>
  <si>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</si>
  <si>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</si>
  <si>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</si>
  <si>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</si>
  <si>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</si>
  <si>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</si>
  <si>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</si>
  <si>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</si>
  <si>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</si>
  <si>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</si>
  <si>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</si>
  <si>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</si>
  <si>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</si>
  <si>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</si>
  <si>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</si>
  <si>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</si>
  <si>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</si>
  <si>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</si>
  <si>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</si>
  <si>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</si>
  <si>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</si>
  <si>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</si>
  <si>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</si>
  <si>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</si>
  <si>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</si>
  <si>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</si>
  <si>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</si>
  <si>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</si>
  <si>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</si>
  <si>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</si>
  <si>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</si>
  <si>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</si>
  <si>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</si>
  <si>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</si>
  <si>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</si>
  <si>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</si>
  <si>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</si>
  <si>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</si>
  <si>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</si>
  <si>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</si>
  <si>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</si>
  <si>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</si>
  <si>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</si>
  <si>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</si>
  <si>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</si>
  <si>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</si>
  <si>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</si>
  <si>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</si>
  <si>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</si>
  <si>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</si>
  <si>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</si>
  <si>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</si>
  <si>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</si>
  <si>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</si>
  <si>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</si>
  <si>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</si>
  <si>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</si>
  <si>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</si>
  <si>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</si>
  <si>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</si>
  <si>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</si>
  <si>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</si>
  <si>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</si>
  <si>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</si>
  <si>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</si>
  <si>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</si>
  <si>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</si>
  <si>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</si>
  <si>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</si>
  <si>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</si>
  <si>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</si>
  <si>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</si>
  <si>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</si>
  <si>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</si>
  <si>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</si>
  <si>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</si>
  <si>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</si>
  <si>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</si>
  <si>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</si>
  <si>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</si>
  <si>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</si>
  <si>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</si>
  <si>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</si>
  <si>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</si>
  <si>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</si>
  <si>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</si>
  <si>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</si>
  <si>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</si>
  <si>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</si>
  <si>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</si>
  <si>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</si>
  <si>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</si>
  <si>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</si>
  <si>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</si>
  <si>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</si>
  <si>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</si>
  <si>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</si>
  <si>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</si>
  <si>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</si>
  <si>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</si>
  <si>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</si>
  <si>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</si>
  <si>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</si>
  <si>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</si>
  <si>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</si>
  <si>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</si>
  <si>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</si>
  <si>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</si>
  <si>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</si>
  <si>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</si>
  <si>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</si>
  <si>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</si>
  <si>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</si>
  <si>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</si>
  <si>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</si>
  <si>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</si>
  <si>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</si>
  <si>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</si>
  <si>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</si>
  <si>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</si>
  <si>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</si>
  <si>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</si>
  <si>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</si>
  <si>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</si>
  <si>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</si>
  <si>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</si>
  <si>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</si>
  <si>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</si>
  <si>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</si>
  <si>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</si>
  <si>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</si>
  <si>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</si>
  <si>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</si>
  <si>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</si>
  <si>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</si>
  <si>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</si>
  <si>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</si>
  <si>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</si>
  <si>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</si>
  <si>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</si>
  <si>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</si>
  <si>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</si>
  <si>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</si>
  <si>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</si>
  <si>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</si>
  <si>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</si>
  <si>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</si>
  <si>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</si>
  <si>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</si>
  <si>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</si>
  <si>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</si>
  <si>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</si>
  <si>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</si>
  <si>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</si>
  <si>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</si>
  <si>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</si>
  <si>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</si>
  <si>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</si>
  <si>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</si>
  <si>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</si>
  <si>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</si>
  <si>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</si>
  <si>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</si>
  <si>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</si>
  <si>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</si>
  <si>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</si>
  <si>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</si>
  <si>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</si>
  <si>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</si>
  <si>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</si>
  <si>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</si>
  <si>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</si>
  <si>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</si>
  <si>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</si>
  <si>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</si>
  <si>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</si>
  <si>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</si>
  <si>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</si>
  <si>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</si>
  <si>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</si>
  <si>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</si>
  <si>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</si>
  <si>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</si>
  <si>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</si>
  <si>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</si>
  <si>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</si>
  <si>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</si>
  <si>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</si>
  <si>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</si>
  <si>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</si>
  <si>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</si>
  <si>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</si>
  <si>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</si>
  <si>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</si>
  <si>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</si>
  <si>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</si>
  <si>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</si>
  <si>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</si>
  <si>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</si>
  <si>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</si>
  <si>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</si>
  <si>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</si>
  <si>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</si>
  <si>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</si>
  <si>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</si>
  <si>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</si>
  <si>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</si>
  <si>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</si>
  <si>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</si>
  <si>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</si>
  <si>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</si>
  <si>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</si>
  <si>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</si>
  <si>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</si>
  <si>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</si>
  <si>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</si>
  <si>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</si>
  <si>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</si>
  <si>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</si>
  <si>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</si>
  <si>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</si>
  <si>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</si>
  <si>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</si>
  <si>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</si>
  <si>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</si>
  <si>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</si>
  <si>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</si>
  <si>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</si>
  <si>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</si>
  <si>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</si>
  <si>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</si>
  <si>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</si>
  <si>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</si>
  <si>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</si>
  <si>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</si>
  <si>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</si>
  <si>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</si>
  <si>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</si>
  <si>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</si>
  <si>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</si>
  <si>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</si>
  <si>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</si>
  <si>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</si>
  <si>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</si>
  <si>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</si>
  <si>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</si>
  <si>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</si>
  <si>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</si>
  <si>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</si>
  <si>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</si>
  <si>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</si>
  <si>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</si>
  <si>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</si>
  <si>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</si>
  <si>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</si>
  <si>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</si>
  <si>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</si>
  <si>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</si>
  <si>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</si>
  <si>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</si>
  <si>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</si>
  <si>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</si>
  <si>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</si>
  <si>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</si>
  <si>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</si>
  <si>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</si>
  <si>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</si>
  <si>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</si>
  <si>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</si>
  <si>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</si>
  <si>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</si>
  <si>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</si>
  <si>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</si>
  <si>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</si>
  <si>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</si>
  <si>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</si>
  <si>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</si>
  <si>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</si>
  <si>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</si>
  <si>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</si>
  <si>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</si>
  <si>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</si>
  <si>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</si>
  <si>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</si>
  <si>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</si>
  <si>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</si>
  <si>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</si>
  <si>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</si>
  <si>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</si>
  <si>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</si>
  <si>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</si>
  <si>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</si>
  <si>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</si>
  <si>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</si>
  <si>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</si>
  <si>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</si>
  <si>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</si>
  <si>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</si>
  <si>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</si>
  <si>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</si>
  <si>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</si>
  <si>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</si>
  <si>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</si>
  <si>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</si>
  <si>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</si>
  <si>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</si>
  <si>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</si>
  <si>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</si>
  <si>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</si>
  <si>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</si>
  <si>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</si>
  <si>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</si>
  <si>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</si>
  <si>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</si>
  <si>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</si>
  <si>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</si>
  <si>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</si>
  <si>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</si>
  <si>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</si>
  <si>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</si>
  <si>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</si>
  <si>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</si>
  <si>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</si>
  <si>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</si>
  <si>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</si>
  <si>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</si>
  <si>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</si>
  <si>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</si>
  <si>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</si>
  <si>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</si>
  <si>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</si>
  <si>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</si>
  <si>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</si>
  <si>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</si>
  <si>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</si>
  <si>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</si>
  <si>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</si>
  <si>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</si>
  <si>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</si>
  <si>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</si>
  <si>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</si>
  <si>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</si>
  <si>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</si>
  <si>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</si>
  <si>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</si>
  <si>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</si>
  <si>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</si>
  <si>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</si>
  <si>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</si>
  <si>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</si>
  <si>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</si>
  <si>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</si>
  <si>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</si>
  <si>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</si>
  <si>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</si>
  <si>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</si>
  <si>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</si>
  <si>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</si>
  <si>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</si>
  <si>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</si>
  <si>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</si>
  <si>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</si>
  <si>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</si>
  <si>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</si>
  <si>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</si>
  <si>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</si>
  <si>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</si>
  <si>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</si>
  <si>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</si>
  <si>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</si>
  <si>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</si>
  <si>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</si>
  <si>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</si>
  <si>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</si>
  <si>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</si>
  <si>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</si>
  <si>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</si>
  <si>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</si>
  <si>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</si>
  <si>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</si>
  <si>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</si>
  <si>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</si>
  <si>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</si>
  <si>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</si>
  <si>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</si>
  <si>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</si>
  <si>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</si>
  <si>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</si>
  <si>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</si>
  <si>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</si>
  <si>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</si>
  <si>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</si>
  <si>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</si>
  <si>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</si>
  <si>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</si>
  <si>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</si>
  <si>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</si>
  <si>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</si>
  <si>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</si>
  <si>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</si>
  <si>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</si>
  <si>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</si>
  <si>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</si>
  <si>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</si>
  <si>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</si>
  <si>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</si>
  <si>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</si>
  <si>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</si>
  <si>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</si>
  <si>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</si>
  <si>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</si>
  <si>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</si>
  <si>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</si>
  <si>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</si>
  <si>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</si>
  <si>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</si>
  <si>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</si>
  <si>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</si>
  <si>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</si>
  <si>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</si>
  <si>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</si>
  <si>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</si>
  <si>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</si>
  <si>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</si>
  <si>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</si>
  <si>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</si>
  <si>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</si>
  <si>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</si>
  <si>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</si>
  <si>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</si>
  <si>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</si>
  <si>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</si>
  <si>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</si>
  <si>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</si>
  <si>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</si>
  <si>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</si>
  <si>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</si>
  <si>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</si>
  <si>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</si>
  <si>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</si>
  <si>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</si>
  <si>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</si>
  <si>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</si>
  <si>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</si>
  <si>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</si>
  <si>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</si>
  <si>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</si>
  <si>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</si>
  <si>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</si>
  <si>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</si>
  <si>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</si>
  <si>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</si>
  <si>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</si>
  <si>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</si>
  <si>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</si>
  <si>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</si>
  <si>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</si>
  <si>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</si>
  <si>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</si>
  <si>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</si>
  <si>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</si>
  <si>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</si>
  <si>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</si>
  <si>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</si>
  <si>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</si>
  <si>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</si>
  <si>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</si>
  <si>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</si>
  <si>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</si>
  <si>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</si>
  <si>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</si>
  <si>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</si>
  <si>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</si>
  <si>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</si>
  <si>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</si>
  <si>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</si>
  <si>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</si>
  <si>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</si>
  <si>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</si>
  <si>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</si>
  <si>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</si>
  <si>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</si>
  <si>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</si>
  <si>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</si>
  <si>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</si>
  <si>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</si>
  <si>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</si>
  <si>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</si>
  <si>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</si>
  <si>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</si>
  <si>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</si>
  <si>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</si>
  <si>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</si>
  <si>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</si>
  <si>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</si>
  <si>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</si>
  <si>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</si>
  <si>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</si>
  <si>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</si>
  <si>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</si>
  <si>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</si>
  <si>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</si>
  <si>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</si>
  <si>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</si>
  <si>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</si>
  <si>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</si>
  <si>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</si>
  <si>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</si>
  <si>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</si>
  <si>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</si>
  <si>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</si>
  <si>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</si>
  <si>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</si>
  <si>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</si>
  <si>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</si>
  <si>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</si>
  <si>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</si>
  <si>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</si>
  <si>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</si>
  <si>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</si>
  <si>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</si>
  <si>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</si>
  <si>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</si>
  <si>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</si>
  <si>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</si>
  <si>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</si>
  <si>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</si>
  <si>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</si>
  <si>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</si>
  <si>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</si>
  <si>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</si>
  <si>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</si>
  <si>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</si>
  <si>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</si>
  <si>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</si>
  <si>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</si>
  <si>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</si>
  <si>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</si>
  <si>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</si>
  <si>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</si>
  <si>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</si>
  <si>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</si>
  <si>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</si>
  <si>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</si>
  <si>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</si>
  <si>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</si>
  <si>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</si>
  <si>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</si>
  <si>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</si>
  <si>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</si>
  <si>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</si>
  <si>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</si>
  <si>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</si>
  <si>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</si>
  <si>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</si>
  <si>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</si>
  <si>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</si>
  <si>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</si>
  <si>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</si>
  <si>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</si>
  <si>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</si>
  <si>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</si>
  <si>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</si>
  <si>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</si>
  <si>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</si>
  <si>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</si>
  <si>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</si>
  <si>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</si>
  <si>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</si>
  <si>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</si>
  <si>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</si>
  <si>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</si>
  <si>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</si>
  <si>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</si>
  <si>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</si>
  <si>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</si>
  <si>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</si>
  <si>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</si>
  <si>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</si>
  <si>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</si>
  <si>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</si>
  <si>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</si>
  <si>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</si>
  <si>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</si>
  <si>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</si>
  <si>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</si>
  <si>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</si>
  <si>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</si>
  <si>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</si>
  <si>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</si>
  <si>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</si>
  <si>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</si>
  <si>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</si>
  <si>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</si>
  <si>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</si>
  <si>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</si>
  <si>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</si>
  <si>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</si>
  <si>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</si>
  <si>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</si>
  <si>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</si>
  <si>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</si>
  <si>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</si>
  <si>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</si>
  <si>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</si>
  <si>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</si>
  <si>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</si>
  <si>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</si>
  <si>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</si>
  <si>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</si>
  <si>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</si>
  <si>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</si>
  <si>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</si>
  <si>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</si>
  <si>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</si>
  <si>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</si>
  <si>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</si>
  <si>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</si>
  <si>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</si>
  <si>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</si>
  <si>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</si>
  <si>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</si>
  <si>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</si>
  <si>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</si>
  <si>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</si>
  <si>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</si>
  <si>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</si>
  <si>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</si>
  <si>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</si>
  <si>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</si>
  <si>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</si>
  <si>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</si>
  <si>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</si>
  <si>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</si>
  <si>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</si>
  <si>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</si>
  <si>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</si>
  <si>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</si>
  <si>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</si>
  <si>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</si>
  <si>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</si>
  <si>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</si>
  <si>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</si>
  <si>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</si>
  <si>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</si>
  <si>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</si>
  <si>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</si>
  <si>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</si>
  <si>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</si>
  <si>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</si>
  <si>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</si>
  <si>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</si>
  <si>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</si>
  <si>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</si>
  <si>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</si>
  <si>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</si>
  <si>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</si>
  <si>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</si>
  <si>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</si>
  <si>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</si>
  <si>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</si>
  <si>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</si>
  <si>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</si>
  <si>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</si>
  <si>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</si>
  <si>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</si>
  <si>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</si>
  <si>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</si>
  <si>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</si>
  <si>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</si>
  <si>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</si>
  <si>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</si>
  <si>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</si>
  <si>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</si>
  <si>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</si>
  <si>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</si>
  <si>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</si>
  <si>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</si>
  <si>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</si>
  <si>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</si>
  <si>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</si>
  <si>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</si>
  <si>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</si>
  <si>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</si>
  <si>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</si>
  <si>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</si>
  <si>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</si>
  <si>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</si>
  <si>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</si>
  <si>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</si>
  <si>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</si>
  <si>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</si>
  <si>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</si>
  <si>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</si>
  <si>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</si>
  <si>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</si>
  <si>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</si>
  <si>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</si>
  <si>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</si>
  <si>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</si>
  <si>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</si>
  <si>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</si>
  <si>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</si>
  <si>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</si>
  <si>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</si>
  <si>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</si>
  <si>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</si>
  <si>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</si>
  <si>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</si>
  <si>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</si>
  <si>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</si>
  <si>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</si>
  <si>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</si>
  <si>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</si>
  <si>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</si>
  <si>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</si>
  <si>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</si>
  <si>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</si>
  <si>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</si>
  <si>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</si>
  <si>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</si>
  <si>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</si>
  <si>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</si>
  <si>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</si>
  <si>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</si>
  <si>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</si>
  <si>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</si>
  <si>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</si>
  <si>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</si>
  <si>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</si>
  <si>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</si>
  <si>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</si>
  <si>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</si>
  <si>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</si>
  <si>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</si>
  <si>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</si>
  <si>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</si>
  <si>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</si>
  <si>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</si>
  <si>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</si>
  <si>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</si>
  <si>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</si>
  <si>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</si>
  <si>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</si>
  <si>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</si>
  <si>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</si>
  <si>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</si>
  <si>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</si>
  <si>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</si>
  <si>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</si>
  <si>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</si>
  <si>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</si>
  <si>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</si>
  <si>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</si>
  <si>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</si>
  <si>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</si>
  <si>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</si>
  <si>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</si>
  <si>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</si>
  <si>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</si>
  <si>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</si>
  <si>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</si>
  <si>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</si>
  <si>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</si>
  <si>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</si>
  <si>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</si>
  <si>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</si>
  <si>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</si>
  <si>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</si>
  <si>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</si>
  <si>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</si>
  <si>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</si>
  <si>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</si>
  <si>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</si>
  <si>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</si>
  <si>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</si>
  <si>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</si>
  <si>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</si>
  <si>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</si>
  <si>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</si>
  <si>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</si>
  <si>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</si>
  <si>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</si>
  <si>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</si>
  <si>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</si>
  <si>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</si>
  <si>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</si>
  <si>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</si>
  <si>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</si>
  <si>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</si>
  <si>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</si>
  <si>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</si>
  <si>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</si>
  <si>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</si>
  <si>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</si>
  <si>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</si>
  <si>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</si>
  <si>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</si>
  <si>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</si>
  <si>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</si>
  <si>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</si>
  <si>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</si>
  <si>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</si>
  <si>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</si>
  <si>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</si>
  <si>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</si>
  <si>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</si>
  <si>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</si>
  <si>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</si>
  <si>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</si>
  <si>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</si>
  <si>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</si>
  <si>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</si>
  <si>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</si>
  <si>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</si>
  <si>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</si>
  <si>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</si>
  <si>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</si>
  <si>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</si>
  <si>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</si>
  <si>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</si>
  <si>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</si>
  <si>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</si>
  <si>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</si>
  <si>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</si>
  <si>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</si>
  <si>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</si>
  <si>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</si>
  <si>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</si>
  <si>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</si>
  <si>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</si>
  <si>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</si>
  <si>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</si>
  <si>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</si>
  <si>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</si>
  <si>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</si>
  <si>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</si>
  <si>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</si>
  <si>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</si>
  <si>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</si>
  <si>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</si>
  <si>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</si>
  <si>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</si>
  <si>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</si>
  <si>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</si>
  <si>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</si>
  <si>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</si>
  <si>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</si>
  <si>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</si>
  <si>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</si>
  <si>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</si>
  <si>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</si>
  <si>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</si>
  <si>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</si>
  <si>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</si>
  <si>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</si>
  <si>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</si>
  <si>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</si>
  <si>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</si>
  <si>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</si>
  <si>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</si>
  <si>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</si>
  <si>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</si>
  <si>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</si>
  <si>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</si>
  <si>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</si>
  <si>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</si>
  <si>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</si>
  <si>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</si>
  <si>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</si>
  <si>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</si>
  <si>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</si>
  <si>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</si>
  <si>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</si>
  <si>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</si>
  <si>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</si>
  <si>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</si>
  <si>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</si>
  <si>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</si>
  <si>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</si>
  <si>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</si>
  <si>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</si>
  <si>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</si>
  <si>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</si>
  <si>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</si>
  <si>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</si>
  <si>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</si>
  <si>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</si>
  <si>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</si>
  <si>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</si>
  <si>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</si>
  <si>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</si>
  <si>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</si>
  <si>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</si>
  <si>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</si>
  <si>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</si>
  <si>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</si>
  <si>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</si>
  <si>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</si>
  <si>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</si>
  <si>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</si>
  <si>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</si>
  <si>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</si>
  <si>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</si>
  <si>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</si>
  <si>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</si>
  <si>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</si>
  <si>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</si>
  <si>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</si>
  <si>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</si>
  <si>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</si>
  <si>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</si>
  <si>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</si>
  <si>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</si>
  <si>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</si>
  <si>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</si>
  <si>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</si>
  <si>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</si>
  <si>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</si>
  <si>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</si>
  <si>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</si>
  <si>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</si>
  <si>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</si>
  <si>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</si>
  <si>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</si>
  <si>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</si>
  <si>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</si>
  <si>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</si>
  <si>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</si>
  <si>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</si>
  <si>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</si>
  <si>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</si>
  <si>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</si>
  <si>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</si>
  <si>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</si>
  <si>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</si>
  <si>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</si>
  <si>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</si>
  <si>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</si>
  <si>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</si>
  <si>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</si>
  <si>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</si>
  <si>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</si>
  <si>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</si>
  <si>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</si>
  <si>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</si>
  <si>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</si>
  <si>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</si>
  <si>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</si>
  <si>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</si>
  <si>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</si>
  <si>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</si>
  <si>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</si>
  <si>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</si>
  <si>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</si>
  <si>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</si>
  <si>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</si>
  <si>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</si>
  <si>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</si>
  <si>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</si>
  <si>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</si>
  <si>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</si>
  <si>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</si>
  <si>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</si>
  <si>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</si>
  <si>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</si>
  <si>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</si>
  <si>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</si>
  <si>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</si>
  <si>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</si>
  <si>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</si>
  <si>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</si>
  <si>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</si>
  <si>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</si>
  <si>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</si>
  <si>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</si>
  <si>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</si>
  <si>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</si>
  <si>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</si>
  <si>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</si>
  <si>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</si>
  <si>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</si>
  <si>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</si>
  <si>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</si>
  <si>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</si>
  <si>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</si>
  <si>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</si>
  <si>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</si>
  <si>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</si>
  <si>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</si>
  <si>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</si>
  <si>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</si>
  <si>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</si>
  <si>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</si>
  <si>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</si>
  <si>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</si>
  <si>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</si>
  <si>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</si>
  <si>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</si>
  <si>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</si>
  <si>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</si>
  <si>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</si>
  <si>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</si>
  <si>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</si>
  <si>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</si>
  <si>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</si>
  <si>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</si>
  <si>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</si>
  <si>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</si>
  <si>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</si>
  <si>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</si>
  <si>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</si>
  <si>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</si>
  <si>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</si>
  <si>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</si>
  <si>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</si>
  <si>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</si>
  <si>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</si>
  <si>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</si>
  <si>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</si>
  <si>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</si>
  <si>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</si>
  <si>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</si>
  <si>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</si>
  <si>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</si>
  <si>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</si>
  <si>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</si>
  <si>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</si>
  <si>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</si>
  <si>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</si>
  <si>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</si>
  <si>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</si>
  <si>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</si>
  <si>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</si>
  <si>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</si>
  <si>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</si>
  <si>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</si>
  <si>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</si>
  <si>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</si>
  <si>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</si>
  <si>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</si>
  <si>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</si>
  <si>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</si>
  <si>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</si>
  <si>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</si>
  <si>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</si>
  <si>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</si>
  <si>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</si>
  <si>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</si>
  <si>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</si>
  <si>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</si>
  <si>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</si>
  <si>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</si>
  <si>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</si>
  <si>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</si>
  <si>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</si>
  <si>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</si>
  <si>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</si>
  <si>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</si>
  <si>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</si>
  <si>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</si>
  <si>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</si>
  <si>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</si>
  <si>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</si>
  <si>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</si>
  <si>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</si>
  <si>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</si>
  <si>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</si>
  <si>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</si>
  <si>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</si>
  <si>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</si>
  <si>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</si>
  <si>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</si>
  <si>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</si>
  <si>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</si>
  <si>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</si>
  <si>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</si>
  <si>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</si>
  <si>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</si>
  <si>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</si>
  <si>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</si>
  <si>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</si>
  <si>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</si>
  <si>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</si>
  <si>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</si>
  <si>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</si>
  <si>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</si>
  <si>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</si>
  <si>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</si>
  <si>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</si>
  <si>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</si>
  <si>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</si>
  <si>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</si>
  <si>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</si>
  <si>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</si>
  <si>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</si>
  <si>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</si>
  <si>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</si>
  <si>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</si>
  <si>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</si>
  <si>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</si>
  <si>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</si>
  <si>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</si>
  <si>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</si>
  <si>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</si>
  <si>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</si>
  <si>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</si>
  <si>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</si>
  <si>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</si>
  <si>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</si>
  <si>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</si>
  <si>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</si>
  <si>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</si>
  <si>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</si>
  <si>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</si>
  <si>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</si>
  <si>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</si>
  <si>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</si>
  <si>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</si>
  <si>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</si>
  <si>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</si>
  <si>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</si>
  <si>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</si>
  <si>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</si>
  <si>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</si>
  <si>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</si>
  <si>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</si>
  <si>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</si>
  <si>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</si>
  <si>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</si>
  <si>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</si>
  <si>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</si>
  <si>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</si>
  <si>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</si>
  <si>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</si>
  <si>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</si>
  <si>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</si>
  <si>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</si>
  <si>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</si>
  <si>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</si>
  <si>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</si>
  <si>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</si>
  <si>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</si>
  <si>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</si>
  <si>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</si>
  <si>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</si>
  <si>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</si>
  <si>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</si>
  <si>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</si>
  <si>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</si>
  <si>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</si>
  <si>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</si>
  <si>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</si>
  <si>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</si>
  <si>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</si>
  <si>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</si>
  <si>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</si>
  <si>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</si>
  <si>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</si>
  <si>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</si>
  <si>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</si>
  <si>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</si>
  <si>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</si>
  <si>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</si>
  <si>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</si>
  <si>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</si>
  <si>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</si>
  <si>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</si>
  <si>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</si>
  <si>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</si>
  <si>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</si>
  <si>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</si>
  <si>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</si>
  <si>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</si>
  <si>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</si>
  <si>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</si>
  <si>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</si>
  <si>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</si>
  <si>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</si>
  <si>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</si>
  <si>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</si>
  <si>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</si>
  <si>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</si>
  <si>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</si>
  <si>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</si>
  <si>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</si>
  <si>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</si>
  <si>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</si>
  <si>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</si>
  <si>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</si>
  <si>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</si>
  <si>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</si>
  <si>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</si>
  <si>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</si>
  <si>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</si>
  <si>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</si>
  <si>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</si>
  <si>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</si>
  <si>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</si>
  <si>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</si>
  <si>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</si>
  <si>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</si>
  <si>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</si>
  <si>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</si>
  <si>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</si>
  <si>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</si>
  <si>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</si>
  <si>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</si>
  <si>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</si>
  <si>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</si>
  <si>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</si>
  <si>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</si>
  <si>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</si>
  <si>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</si>
  <si>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</si>
  <si>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</si>
  <si>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</si>
  <si>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</si>
  <si>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</si>
  <si>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</si>
  <si>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</si>
  <si>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</si>
  <si>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</si>
  <si>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</si>
  <si>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</si>
  <si>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</si>
  <si>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</si>
  <si>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</si>
  <si>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</si>
  <si>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</si>
  <si>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</si>
  <si>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</si>
  <si>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</si>
  <si>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</si>
  <si>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</si>
  <si>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</si>
  <si>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</si>
  <si>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</si>
  <si>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</si>
  <si>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</si>
  <si>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</si>
  <si>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</si>
  <si>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</si>
  <si>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</si>
  <si>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</si>
  <si>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</si>
  <si>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</si>
  <si>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</si>
  <si>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</si>
  <si>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</si>
  <si>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</si>
  <si>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</si>
  <si>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</si>
  <si>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</si>
  <si>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</si>
  <si>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</si>
  <si>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</si>
  <si>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</si>
  <si>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</si>
  <si>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</si>
  <si>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</si>
  <si>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</si>
  <si>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</si>
  <si>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</si>
  <si>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</si>
  <si>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</si>
  <si>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</si>
  <si>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</si>
  <si>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</si>
  <si>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</si>
  <si>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</si>
  <si>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</si>
  <si>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</si>
  <si>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</si>
  <si>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</si>
  <si>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</si>
  <si>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</si>
  <si>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</si>
  <si>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</si>
  <si>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</si>
  <si>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</si>
  <si>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</si>
  <si>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</si>
  <si>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</si>
  <si>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</si>
  <si>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</si>
  <si>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</si>
  <si>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</si>
  <si>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</si>
  <si>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</si>
  <si>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</si>
  <si>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</si>
  <si>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</si>
  <si>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</si>
  <si>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</si>
  <si>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</si>
  <si>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</si>
  <si>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</si>
  <si>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</si>
  <si>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</si>
  <si>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</si>
  <si>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</si>
  <si>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</si>
  <si>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</si>
  <si>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</si>
  <si>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</si>
  <si>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</si>
  <si>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</si>
  <si>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</si>
  <si>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</si>
  <si>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</si>
  <si>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</si>
  <si>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</si>
  <si>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</si>
  <si>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</si>
  <si>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</si>
  <si>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</si>
  <si>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</si>
  <si>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</si>
  <si>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</si>
  <si>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</si>
  <si>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</si>
  <si>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</si>
  <si>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</si>
  <si>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</si>
  <si>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</si>
  <si>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</si>
  <si>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</si>
  <si>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</si>
  <si>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</si>
  <si>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</si>
  <si>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</si>
  <si>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</si>
  <si>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</si>
  <si>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</si>
  <si>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</si>
  <si>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</si>
  <si>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</si>
  <si>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</si>
  <si>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</si>
  <si>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</si>
  <si>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</si>
  <si>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</si>
  <si>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</si>
  <si>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</si>
  <si>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</si>
  <si>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</si>
  <si>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</si>
  <si>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</si>
  <si>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</si>
  <si>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</si>
  <si>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</si>
  <si>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</si>
  <si>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</si>
  <si>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</si>
  <si>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</si>
  <si>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</si>
  <si>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</si>
  <si>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</si>
  <si>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</si>
  <si>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</si>
  <si>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</si>
  <si>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</si>
  <si>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</si>
  <si>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</si>
  <si>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</si>
  <si>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</si>
  <si>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</si>
  <si>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</si>
  <si>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</si>
  <si>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</si>
  <si>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</si>
  <si>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</si>
  <si>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</si>
  <si>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</si>
  <si>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</si>
  <si>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</si>
  <si>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</si>
  <si>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</si>
  <si>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</si>
  <si>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</si>
  <si>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</si>
  <si>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</si>
  <si>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</si>
  <si>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</si>
  <si>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</si>
  <si>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</si>
  <si>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</si>
  <si>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</si>
  <si>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</si>
  <si>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</si>
  <si>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</si>
  <si>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</si>
  <si>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</si>
  <si>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</si>
  <si>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</si>
  <si>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</si>
  <si>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</si>
  <si>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</si>
  <si>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</si>
  <si>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</si>
  <si>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</si>
  <si>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</si>
  <si>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</si>
  <si>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</si>
  <si>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</si>
  <si>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</si>
  <si>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</si>
  <si>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</si>
  <si>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</si>
  <si>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</si>
  <si>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</si>
  <si>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</si>
  <si>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</si>
  <si>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</si>
  <si>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</si>
  <si>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</si>
  <si>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</si>
  <si>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</si>
  <si>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</si>
  <si>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</si>
  <si>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</si>
  <si>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</si>
  <si>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</si>
  <si>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</si>
  <si>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</si>
  <si>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</si>
  <si>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</si>
  <si>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</si>
  <si>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</si>
  <si>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</si>
  <si>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</si>
  <si>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</si>
  <si>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</si>
  <si>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</si>
  <si>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</si>
  <si>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</si>
  <si>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</si>
  <si>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</si>
  <si>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</si>
  <si>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</si>
  <si>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</si>
  <si>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</si>
  <si>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</si>
  <si>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</si>
  <si>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</si>
  <si>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</si>
  <si>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</si>
  <si>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</si>
  <si>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</si>
  <si>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</si>
  <si>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</si>
  <si>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</si>
  <si>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</si>
  <si>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</si>
  <si>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</si>
  <si>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</si>
  <si>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</si>
  <si>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</si>
  <si>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</si>
  <si>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</si>
  <si>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</si>
  <si>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</si>
  <si>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</si>
  <si>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</si>
  <si>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</si>
  <si>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</si>
  <si>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</si>
  <si>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</si>
  <si>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</si>
  <si>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</si>
  <si>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</si>
  <si>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</si>
  <si>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</si>
  <si>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</si>
  <si>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</si>
  <si>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</si>
  <si>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</si>
  <si>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</si>
  <si>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</si>
  <si>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</si>
  <si>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</si>
  <si>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</si>
  <si>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</si>
  <si>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</si>
  <si>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</si>
  <si>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</si>
  <si>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</si>
  <si>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</si>
  <si>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</si>
  <si>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</si>
  <si>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</si>
  <si>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</si>
  <si>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</si>
  <si>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</si>
  <si>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</si>
  <si>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</si>
  <si>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</si>
  <si>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</si>
  <si>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</si>
  <si>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</si>
  <si>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</si>
  <si>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</si>
  <si>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</si>
  <si>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</si>
  <si>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</si>
  <si>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</si>
  <si>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</si>
  <si>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</si>
  <si>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</si>
  <si>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</si>
  <si>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</si>
  <si>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</si>
  <si>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</si>
  <si>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</si>
  <si>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</si>
  <si>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</si>
  <si>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</si>
  <si>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</si>
  <si>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</si>
  <si>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</si>
  <si>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</si>
  <si>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</si>
  <si>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</si>
  <si>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</si>
  <si>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</si>
  <si>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</si>
  <si>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</si>
  <si>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</si>
  <si>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</si>
  <si>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</si>
  <si>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</si>
  <si>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</si>
  <si>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</si>
  <si>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</si>
  <si>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</si>
  <si>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</si>
  <si>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</si>
  <si>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</si>
  <si>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</si>
  <si>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</si>
  <si>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</si>
  <si>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</si>
  <si>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</si>
  <si>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</si>
  <si>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</si>
  <si>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</si>
  <si>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</si>
  <si>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</si>
  <si>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</si>
  <si>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</si>
  <si>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</si>
  <si>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</si>
  <si>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</si>
  <si>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</si>
  <si>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</si>
  <si>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</si>
  <si>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</si>
  <si>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</si>
  <si>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</si>
  <si>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</si>
  <si>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</si>
  <si>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</si>
  <si>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</si>
  <si>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</si>
  <si>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</si>
  <si>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</si>
  <si>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</si>
  <si>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</si>
  <si>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</si>
  <si>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</si>
  <si>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</si>
  <si>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</si>
  <si>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</si>
  <si>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</si>
  <si>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</si>
  <si>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</si>
  <si>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</si>
  <si>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</si>
  <si>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</si>
  <si>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</si>
  <si>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</si>
  <si>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</si>
  <si>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</si>
  <si>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</si>
  <si>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</si>
  <si>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</si>
  <si>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</si>
  <si>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</si>
  <si>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</si>
  <si>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</si>
  <si>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</si>
  <si>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</si>
  <si>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</si>
  <si>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</si>
  <si>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</si>
  <si>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</si>
  <si>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</si>
  <si>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</si>
  <si>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</si>
  <si>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</si>
  <si>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</si>
  <si>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</si>
  <si>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</si>
  <si>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</si>
  <si>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</si>
  <si>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</si>
  <si>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</si>
  <si>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</si>
  <si>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</si>
  <si>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</si>
  <si>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</si>
  <si>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</si>
  <si>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</si>
  <si>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</si>
  <si>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</si>
  <si>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</si>
  <si>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</si>
  <si>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</si>
  <si>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</si>
  <si>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</si>
  <si>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</si>
  <si>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</si>
  <si>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</si>
  <si>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</si>
  <si>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</si>
  <si>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</si>
  <si>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</si>
  <si>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</si>
  <si>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</si>
  <si>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</si>
  <si>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</si>
  <si>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</si>
  <si>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</si>
  <si>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</si>
  <si>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</si>
  <si>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</si>
  <si>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</si>
  <si>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</si>
  <si>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</si>
  <si>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</si>
  <si>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</si>
  <si>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</si>
  <si>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</si>
  <si>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</si>
  <si>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</si>
  <si>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</si>
  <si>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</si>
  <si>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</si>
  <si>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</si>
  <si>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</si>
  <si>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</si>
  <si>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</si>
  <si>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</si>
  <si>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</si>
  <si>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</si>
  <si>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</si>
  <si>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</si>
  <si>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</si>
  <si>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</si>
  <si>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</si>
  <si>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</si>
  <si>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</si>
  <si>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</si>
  <si>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</si>
  <si>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</si>
  <si>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</si>
  <si>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</si>
  <si>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</si>
  <si>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</si>
  <si>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</si>
  <si>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</si>
  <si>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</si>
  <si>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</si>
  <si>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</si>
  <si>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</si>
  <si>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</si>
  <si>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</si>
  <si>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</si>
  <si>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</si>
  <si>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</si>
  <si>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</si>
  <si>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</si>
  <si>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</si>
  <si>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</si>
  <si>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</si>
  <si>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</si>
  <si>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</si>
  <si>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</si>
  <si>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</si>
  <si>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</si>
  <si>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</si>
  <si>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</si>
  <si>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</si>
  <si>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</si>
  <si>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</si>
  <si>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</si>
  <si>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</si>
  <si>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</si>
  <si>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</si>
  <si>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</si>
  <si>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</si>
  <si>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</si>
  <si>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</si>
  <si>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</si>
  <si>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</si>
  <si>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</si>
  <si>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</si>
  <si>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</si>
  <si>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</si>
  <si>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</si>
  <si>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</si>
  <si>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</si>
  <si>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</si>
  <si>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</si>
  <si>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</si>
  <si>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</si>
  <si>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</si>
  <si>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</si>
  <si>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</si>
  <si>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</si>
  <si>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</si>
  <si>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</si>
  <si>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</si>
  <si>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</si>
  <si>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</si>
  <si>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</si>
  <si>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</si>
  <si>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</si>
  <si>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</si>
  <si>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</si>
  <si>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</si>
  <si>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</si>
  <si>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</si>
  <si>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</si>
  <si>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</si>
  <si>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</si>
  <si>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</si>
  <si>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</si>
  <si>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</si>
  <si>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</si>
  <si>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</si>
  <si>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</si>
  <si>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</si>
  <si>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</si>
  <si>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</si>
  <si>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</si>
  <si>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</si>
  <si>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</si>
  <si>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</si>
  <si>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</si>
  <si>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</si>
  <si>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</si>
  <si>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</si>
  <si>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</si>
  <si>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</si>
  <si>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</si>
  <si>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</si>
  <si>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</si>
  <si>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</si>
  <si>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</si>
  <si>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</si>
  <si>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</si>
  <si>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</si>
  <si>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</si>
  <si>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</si>
  <si>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</si>
  <si>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</si>
  <si>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</si>
  <si>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</si>
  <si>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</si>
  <si>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</si>
  <si>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</si>
  <si>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</si>
  <si>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</si>
  <si>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</si>
  <si>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</si>
  <si>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</si>
  <si>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</si>
  <si>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</si>
  <si>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</si>
  <si>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</si>
  <si>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</si>
  <si>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</si>
  <si>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</si>
  <si>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</si>
  <si>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</si>
  <si>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</si>
  <si>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</si>
  <si>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</si>
  <si>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</si>
  <si>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</si>
  <si>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</si>
  <si>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</si>
  <si>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</si>
  <si>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</si>
  <si>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</si>
  <si>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</si>
  <si>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</si>
  <si>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</si>
  <si>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</si>
  <si>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</si>
  <si>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</si>
  <si>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</si>
  <si>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</si>
  <si>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</si>
  <si>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</si>
  <si>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</si>
  <si>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</si>
  <si>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</si>
  <si>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</si>
  <si>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</si>
  <si>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</si>
  <si>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</si>
  <si>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</si>
  <si>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</si>
  <si>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</si>
  <si>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</si>
  <si>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</si>
  <si>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</si>
  <si>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</si>
  <si>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</si>
  <si>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</si>
  <si>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</si>
  <si>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</si>
  <si>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</si>
  <si>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</si>
  <si>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</si>
  <si>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</si>
  <si>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</si>
  <si>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</si>
  <si>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</si>
  <si>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</si>
  <si>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</si>
  <si>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</si>
  <si>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</si>
  <si>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</si>
  <si>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</si>
  <si>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</si>
  <si>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</si>
  <si>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</si>
  <si>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</si>
  <si>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</si>
  <si>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</si>
  <si>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</si>
  <si>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</si>
  <si>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</si>
  <si>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</si>
  <si>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</si>
  <si>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</si>
  <si>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</si>
  <si>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</si>
  <si>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</si>
  <si>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</si>
  <si>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</si>
  <si>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</si>
  <si>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</si>
  <si>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</si>
  <si>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</si>
  <si>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</si>
  <si>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</si>
  <si>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</si>
  <si>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</si>
  <si>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</si>
  <si>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</si>
  <si>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</si>
  <si>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</si>
  <si>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</si>
  <si>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</si>
  <si>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</si>
  <si>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</si>
  <si>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</si>
  <si>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</si>
  <si>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</si>
  <si>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</si>
  <si>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</si>
  <si>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</si>
  <si>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</si>
  <si>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</si>
  <si>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</si>
  <si>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</si>
  <si>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</si>
  <si>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</si>
  <si>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</si>
  <si>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</si>
  <si>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</si>
  <si>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</si>
  <si>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</si>
  <si>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</si>
  <si>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</si>
  <si>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</si>
  <si>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</si>
  <si>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</si>
  <si>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</si>
  <si>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</si>
  <si>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</si>
  <si>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</si>
  <si>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</si>
  <si>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</si>
  <si>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</si>
  <si>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</si>
  <si>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</si>
  <si>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</si>
  <si>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</si>
  <si>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</si>
  <si>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</si>
  <si>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</si>
  <si>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</si>
  <si>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</si>
  <si>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</si>
  <si>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</si>
  <si>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</si>
  <si>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</si>
  <si>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</si>
  <si>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</si>
  <si>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</si>
  <si>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</si>
  <si>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</si>
  <si>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</si>
  <si>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</si>
  <si>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</si>
  <si>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</si>
  <si>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</si>
  <si>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</si>
  <si>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</si>
  <si>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</si>
  <si>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</si>
  <si>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</si>
  <si>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</si>
  <si>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</si>
  <si>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</si>
  <si>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</si>
  <si>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</si>
  <si>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</si>
  <si>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</si>
  <si>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</si>
  <si>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</si>
  <si>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</si>
  <si>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</si>
  <si>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</si>
  <si>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</si>
  <si>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</si>
  <si>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</si>
  <si>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</si>
  <si>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</si>
  <si>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</si>
  <si>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</si>
  <si>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</si>
  <si>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</si>
  <si>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</si>
  <si>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</si>
  <si>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</si>
  <si>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</si>
  <si>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</si>
  <si>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</si>
  <si>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</si>
  <si>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</si>
  <si>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</si>
  <si>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</si>
  <si>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</si>
  <si>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</si>
  <si>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</si>
  <si>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</si>
  <si>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</si>
  <si>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</si>
  <si>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</si>
  <si>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</si>
  <si>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</si>
  <si>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</si>
  <si>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</si>
  <si>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</si>
  <si>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</si>
  <si>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</si>
  <si>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</si>
  <si>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</si>
  <si>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</si>
  <si>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</si>
  <si>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</si>
  <si>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</si>
  <si>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</si>
  <si>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</si>
  <si>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</si>
  <si>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</si>
  <si>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</si>
  <si>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</si>
  <si>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</si>
  <si>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</si>
  <si>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</si>
  <si>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</si>
  <si>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</si>
  <si>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</si>
  <si>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</si>
  <si>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</si>
  <si>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</si>
  <si>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</si>
  <si>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</si>
  <si>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</si>
  <si>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</si>
  <si>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</si>
  <si>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</si>
  <si>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</si>
  <si>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</si>
  <si>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</si>
  <si>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</si>
  <si>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</si>
  <si>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</si>
  <si>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</si>
  <si>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</si>
  <si>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</si>
  <si>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</si>
  <si>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</si>
  <si>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</si>
  <si>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</si>
  <si>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</si>
  <si>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</si>
  <si>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</si>
  <si>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</si>
  <si>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</si>
  <si>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</si>
  <si>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</si>
  <si>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</si>
  <si>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</si>
  <si>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</si>
  <si>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</si>
  <si>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</si>
  <si>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</si>
  <si>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</si>
  <si>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</si>
  <si>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</si>
  <si>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</si>
  <si>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</si>
  <si>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</si>
  <si>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</si>
  <si>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</si>
  <si>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</si>
  <si>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</si>
  <si>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</si>
  <si>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</si>
  <si>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</si>
  <si>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</si>
  <si>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</si>
  <si>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</si>
  <si>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</si>
  <si>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</si>
  <si>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</si>
  <si>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</si>
  <si>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</si>
  <si>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</si>
  <si>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</si>
  <si>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</si>
  <si>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</si>
  <si>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</si>
  <si>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</si>
  <si>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</si>
  <si>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</si>
  <si>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</si>
  <si>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</si>
  <si>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</si>
  <si>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</si>
  <si>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</si>
  <si>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</si>
  <si>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</si>
  <si>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</si>
  <si>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</si>
  <si>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</si>
  <si>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</si>
  <si>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</si>
  <si>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</si>
  <si>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</si>
  <si>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</si>
  <si>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</si>
  <si>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</si>
  <si>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</si>
  <si>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</si>
  <si>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</si>
  <si>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</si>
  <si>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</si>
  <si>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</si>
  <si>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</si>
  <si>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</si>
  <si>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</si>
  <si>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</si>
  <si>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</si>
  <si>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</si>
  <si>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</si>
  <si>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</si>
  <si>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</si>
  <si>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</si>
  <si>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</si>
  <si>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</si>
  <si>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</si>
  <si>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</si>
  <si>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</si>
  <si>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</si>
  <si>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</si>
  <si>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</si>
  <si>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</si>
  <si>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</si>
  <si>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</si>
  <si>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</si>
  <si>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</si>
  <si>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</si>
  <si>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</si>
  <si>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</si>
  <si>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</si>
  <si>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</si>
  <si>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</si>
  <si>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</si>
  <si>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</si>
  <si>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</si>
  <si>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</si>
  <si>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</si>
  <si>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</si>
  <si>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</si>
  <si>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</si>
  <si>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</si>
  <si>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</si>
  <si>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</si>
  <si>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</si>
  <si>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</si>
  <si>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</si>
  <si>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</si>
  <si>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</si>
  <si>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</si>
  <si>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</si>
  <si>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</si>
  <si>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</si>
  <si>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</si>
  <si>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</si>
  <si>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</si>
  <si>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</si>
  <si>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</si>
  <si>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</si>
  <si>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</si>
  <si>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</si>
  <si>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</si>
  <si>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</si>
  <si>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</si>
  <si>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</si>
  <si>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</si>
  <si>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</si>
  <si>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</si>
  <si>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</si>
  <si>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</si>
  <si>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</si>
  <si>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</si>
  <si>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</si>
  <si>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</si>
  <si>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</si>
  <si>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</si>
  <si>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</si>
  <si>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</si>
  <si>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</si>
  <si>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</si>
  <si>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</si>
  <si>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</si>
  <si>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</si>
  <si>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</si>
  <si>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</si>
  <si>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</si>
  <si>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</si>
  <si>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</si>
  <si>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</si>
  <si>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</si>
  <si>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</si>
  <si>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</si>
  <si>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</si>
  <si>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</si>
  <si>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</si>
  <si>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</si>
  <si>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</si>
  <si>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</si>
  <si>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</si>
  <si>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</si>
  <si>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</si>
  <si>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</si>
  <si>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</si>
  <si>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</si>
  <si>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</si>
  <si>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</si>
  <si>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</si>
  <si>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</si>
  <si>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</si>
  <si>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</si>
  <si>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</si>
  <si>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</si>
  <si>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</si>
  <si>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</si>
  <si>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</si>
  <si>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</si>
  <si>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</si>
  <si>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</si>
  <si>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</si>
  <si>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</si>
  <si>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</si>
  <si>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</si>
  <si>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</si>
  <si>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</si>
  <si>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</si>
  <si>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</si>
  <si>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</si>
  <si>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</si>
  <si>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</si>
  <si>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</si>
  <si>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</si>
  <si>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</si>
  <si>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</si>
  <si>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</si>
  <si>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</si>
  <si>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</si>
  <si>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</si>
  <si>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</si>
  <si>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</si>
  <si>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</si>
  <si>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</si>
  <si>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</si>
  <si>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</si>
  <si>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</si>
  <si>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</si>
  <si>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</si>
  <si>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</si>
  <si>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</si>
  <si>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</si>
  <si>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</si>
  <si>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</si>
  <si>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</si>
  <si>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</si>
  <si>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</si>
  <si>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</si>
  <si>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</si>
  <si>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</si>
  <si>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</si>
  <si>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</si>
  <si>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</si>
  <si>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</si>
  <si>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</si>
  <si>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</si>
  <si>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</si>
  <si>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</si>
  <si>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</si>
  <si>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</si>
  <si>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</si>
  <si>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</si>
  <si>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</si>
  <si>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</si>
  <si>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</si>
  <si>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</si>
  <si>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</si>
  <si>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</si>
  <si>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</si>
  <si>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</si>
  <si>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</si>
  <si>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</si>
  <si>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</si>
  <si>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</si>
  <si>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</si>
  <si>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</si>
  <si>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</si>
  <si>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</si>
  <si>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</si>
  <si>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</si>
  <si>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</si>
  <si>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</si>
  <si>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</si>
  <si>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</si>
  <si>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</si>
  <si>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</si>
  <si>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</si>
  <si>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</si>
  <si>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</si>
  <si>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</si>
  <si>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</si>
  <si>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</si>
  <si>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</si>
  <si>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</si>
  <si>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</si>
  <si>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</si>
  <si>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</si>
  <si>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</si>
  <si>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</si>
  <si>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</si>
  <si>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</si>
  <si>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</si>
  <si>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</si>
  <si>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</si>
  <si>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</si>
  <si>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</si>
  <si>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</si>
  <si>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</si>
  <si>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</si>
  <si>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</si>
  <si>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</si>
  <si>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</si>
  <si>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</si>
  <si>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</si>
  <si>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</si>
  <si>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</si>
  <si>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</si>
  <si>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</si>
  <si>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</si>
  <si>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</si>
  <si>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</si>
  <si>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</si>
  <si>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</si>
  <si>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</si>
  <si>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</si>
  <si>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</si>
  <si>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</si>
  <si>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</si>
  <si>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</si>
  <si>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</si>
  <si>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</si>
  <si>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</si>
  <si>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</si>
  <si>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</si>
  <si>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</si>
  <si>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</si>
  <si>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</si>
  <si>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</si>
  <si>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</si>
  <si>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</si>
  <si>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</si>
  <si>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</si>
  <si>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</si>
  <si>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</si>
  <si>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</si>
  <si>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</si>
  <si>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</si>
  <si>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</si>
  <si>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</si>
  <si>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</si>
  <si>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</si>
  <si>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</si>
  <si>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</si>
  <si>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</si>
  <si>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</si>
  <si>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</si>
  <si>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</si>
  <si>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</si>
  <si>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</si>
  <si>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</si>
  <si>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</si>
  <si>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</si>
  <si>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</si>
  <si>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</si>
  <si>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</si>
  <si>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</si>
  <si>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</si>
  <si>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</si>
  <si>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</si>
  <si>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</si>
  <si>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</si>
  <si>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</si>
  <si>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</si>
  <si>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</si>
  <si>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</si>
  <si>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</si>
  <si>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</si>
  <si>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</si>
  <si>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</si>
  <si>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</si>
  <si>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</si>
  <si>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</si>
  <si>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</si>
  <si>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</si>
  <si>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</si>
  <si>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</si>
  <si>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</si>
  <si>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</si>
  <si>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</si>
  <si>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</si>
  <si>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</si>
  <si>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</si>
  <si>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</si>
  <si>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</si>
  <si>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</si>
  <si>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</si>
  <si>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</si>
  <si>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</si>
  <si>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</si>
  <si>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</si>
  <si>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</si>
  <si>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</si>
  <si>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</si>
  <si>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</si>
  <si>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</si>
  <si>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</si>
  <si>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</si>
  <si>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</si>
  <si>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</si>
  <si>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</si>
  <si>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</si>
  <si>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</si>
  <si>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</si>
  <si>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</si>
  <si>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</si>
  <si>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</si>
  <si>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</si>
  <si>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</si>
  <si>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</si>
  <si>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</si>
  <si>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</si>
  <si>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</si>
  <si>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</si>
  <si>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</si>
  <si>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</si>
  <si>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</si>
  <si>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</si>
  <si>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</si>
  <si>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</si>
  <si>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</si>
  <si>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</si>
  <si>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</si>
  <si>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</si>
  <si>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</si>
  <si>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</si>
  <si>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</si>
  <si>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</si>
  <si>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</si>
  <si>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</si>
  <si>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</si>
  <si>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</si>
  <si>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</si>
  <si>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</si>
  <si>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</si>
  <si>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</si>
  <si>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</si>
  <si>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</si>
  <si>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</si>
  <si>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</si>
  <si>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</si>
  <si>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</si>
  <si>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</si>
  <si>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</si>
  <si>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</si>
  <si>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</si>
  <si>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</si>
  <si>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</si>
  <si>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</si>
  <si>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</si>
  <si>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</si>
  <si>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</si>
  <si>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</si>
  <si>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</si>
  <si>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</si>
  <si>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</si>
  <si>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</si>
  <si>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</si>
  <si>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</si>
  <si>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</si>
  <si>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</si>
  <si>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</si>
  <si>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</si>
  <si>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</si>
  <si>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</si>
  <si>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</si>
  <si>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</si>
  <si>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</si>
  <si>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</si>
  <si>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</si>
  <si>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</si>
  <si>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</si>
  <si>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</si>
  <si>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</si>
  <si>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</si>
  <si>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</si>
  <si>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</si>
  <si>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</si>
  <si>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</si>
  <si>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</si>
  <si>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</si>
  <si>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</si>
  <si>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</si>
  <si>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</si>
  <si>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</si>
  <si>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</si>
  <si>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</si>
  <si>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</si>
  <si>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</si>
  <si>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</si>
  <si>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</si>
  <si>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</si>
  <si>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</si>
  <si>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</si>
  <si>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</si>
  <si>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</si>
  <si>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</si>
  <si>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</si>
  <si>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</si>
  <si>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</si>
  <si>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</si>
  <si>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</si>
  <si>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</si>
  <si>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</si>
  <si>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</si>
  <si>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</si>
  <si>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</si>
  <si>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</si>
  <si>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</si>
  <si>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</si>
  <si>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</si>
  <si>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</si>
  <si>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</si>
  <si>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</si>
  <si>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</si>
  <si>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</si>
  <si>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</si>
  <si>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</si>
  <si>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</si>
  <si>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</si>
  <si>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</si>
  <si>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</si>
  <si>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</si>
  <si>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</si>
  <si>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</si>
  <si>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</si>
  <si>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</si>
  <si>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</si>
  <si>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</si>
  <si>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</si>
  <si>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</si>
  <si>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</si>
  <si>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</si>
  <si>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</si>
  <si>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</si>
  <si>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</si>
  <si>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</si>
  <si>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</si>
  <si>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</si>
  <si>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</si>
  <si>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</si>
  <si>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</si>
  <si>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</si>
  <si>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</si>
  <si>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</si>
  <si>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</si>
  <si>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</si>
  <si>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</si>
  <si>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</si>
  <si>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</si>
  <si>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</si>
  <si>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</si>
  <si>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</si>
  <si>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</si>
  <si>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</si>
  <si>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</si>
  <si>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</si>
  <si>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</si>
  <si>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</si>
  <si>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</si>
  <si>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</si>
  <si>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</si>
  <si>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</si>
  <si>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</si>
  <si>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</si>
  <si>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</si>
  <si>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</si>
  <si>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</si>
  <si>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</si>
  <si>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</si>
  <si>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</si>
  <si>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</si>
  <si>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</si>
  <si>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</si>
  <si>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</si>
  <si>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</si>
  <si>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</si>
  <si>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</si>
  <si>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</si>
  <si>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</si>
  <si>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</si>
  <si>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</si>
  <si>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</si>
  <si>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</si>
  <si>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</si>
  <si>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</si>
  <si>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</si>
  <si>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</si>
  <si>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</si>
  <si>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</si>
  <si>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</si>
  <si>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</si>
  <si>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</si>
  <si>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</si>
  <si>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</si>
  <si>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</si>
  <si>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</si>
  <si>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</si>
  <si>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</si>
  <si>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</si>
  <si>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</si>
  <si>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</si>
  <si>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</si>
  <si>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</si>
  <si>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</si>
  <si>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</si>
  <si>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</si>
  <si>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</si>
  <si>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</si>
  <si>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</si>
  <si>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</si>
  <si>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</si>
  <si>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</si>
  <si>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</si>
  <si>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</si>
  <si>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</si>
  <si>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</si>
  <si>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</si>
  <si>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</si>
  <si>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</si>
  <si>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</si>
  <si>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</si>
  <si>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</si>
  <si>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</si>
  <si>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</si>
  <si>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</si>
  <si>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</si>
  <si>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</si>
  <si>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</si>
  <si>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</si>
  <si>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</si>
  <si>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</si>
  <si>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</si>
  <si>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</si>
  <si>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</si>
  <si>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</si>
  <si>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</si>
  <si>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</si>
  <si>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</si>
  <si>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</si>
  <si>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</si>
  <si>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</si>
  <si>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</si>
  <si>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</si>
  <si>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</si>
  <si>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</si>
  <si>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</si>
  <si>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</si>
  <si>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</si>
  <si>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</si>
  <si>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</si>
  <si>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</si>
  <si>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</si>
  <si>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</si>
  <si>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</si>
  <si>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</si>
  <si>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</si>
  <si>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</si>
  <si>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</si>
  <si>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</si>
  <si>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</si>
  <si>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</si>
  <si>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</si>
  <si>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</si>
  <si>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</si>
  <si>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</si>
  <si>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</si>
  <si>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</si>
  <si>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</si>
  <si>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</si>
  <si>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</si>
  <si>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</si>
  <si>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</si>
  <si>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</si>
  <si>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</si>
  <si>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</si>
  <si>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</si>
  <si>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</si>
  <si>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</si>
  <si>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</si>
  <si>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</si>
  <si>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</si>
  <si>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</si>
  <si>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</si>
  <si>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</si>
  <si>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</si>
  <si>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</si>
  <si>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</si>
  <si>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</si>
  <si>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</si>
  <si>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</si>
  <si>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</si>
  <si>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</si>
  <si>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</si>
  <si>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</si>
  <si>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</si>
  <si>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</si>
  <si>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</si>
  <si>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</si>
  <si>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</si>
  <si>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</si>
  <si>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</si>
  <si>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</si>
  <si>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</si>
  <si>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</si>
  <si>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</si>
  <si>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</si>
  <si>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</si>
  <si>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</si>
  <si>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</si>
  <si>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</si>
  <si>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</si>
  <si>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</si>
  <si>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</si>
  <si>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</si>
  <si>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</si>
  <si>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</si>
  <si>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</si>
  <si>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</si>
  <si>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</si>
  <si>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</si>
  <si>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</si>
  <si>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</si>
  <si>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</si>
  <si>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</si>
  <si>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</si>
  <si>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</si>
  <si>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</si>
  <si>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</si>
  <si>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</si>
  <si>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</si>
  <si>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</si>
  <si>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</si>
  <si>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</si>
  <si>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</si>
  <si>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</si>
  <si>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</si>
  <si>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</si>
  <si>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</si>
  <si>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</si>
  <si>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</si>
  <si>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</si>
  <si>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</si>
  <si>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</si>
  <si>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</si>
  <si>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</si>
  <si>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</si>
  <si>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</si>
  <si>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</si>
  <si>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</si>
  <si>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</si>
  <si>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</si>
  <si>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</si>
  <si>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</si>
  <si>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</si>
  <si>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</si>
  <si>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</si>
  <si>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</si>
  <si>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</si>
  <si>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</si>
  <si>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</si>
  <si>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</si>
  <si>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</si>
  <si>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</si>
  <si>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</si>
  <si>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</si>
  <si>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</si>
  <si>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</si>
  <si>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</si>
  <si>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</si>
  <si>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</si>
  <si>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</si>
  <si>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</si>
  <si>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</si>
  <si>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</si>
  <si>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</si>
  <si>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</si>
  <si>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</si>
  <si>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</si>
  <si>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</si>
  <si>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</si>
  <si>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</si>
  <si>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</si>
  <si>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</si>
  <si>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</si>
  <si>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</si>
  <si>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</si>
  <si>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</si>
  <si>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</si>
  <si>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</si>
  <si>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</si>
  <si>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</si>
  <si>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</si>
  <si>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</si>
  <si>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</si>
  <si>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</si>
  <si>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</si>
  <si>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</si>
  <si>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</si>
  <si>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</si>
  <si>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</si>
  <si>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</si>
  <si>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</si>
  <si>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</si>
  <si>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</si>
  <si>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</si>
  <si>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</si>
  <si>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</si>
  <si>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</si>
  <si>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</si>
  <si>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</si>
  <si>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</si>
  <si>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</si>
  <si>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</si>
  <si>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</si>
  <si>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</si>
  <si>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</si>
  <si>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</si>
  <si>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</si>
  <si>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</si>
  <si>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</si>
  <si>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</si>
  <si>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</si>
  <si>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</si>
  <si>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</si>
  <si>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</si>
  <si>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</si>
  <si>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</si>
  <si>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</si>
  <si>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</si>
  <si>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</si>
  <si>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</si>
  <si>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</si>
  <si>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</si>
  <si>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</si>
  <si>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</si>
  <si>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</si>
  <si>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</si>
  <si>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</si>
  <si>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</si>
  <si>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</si>
  <si>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</si>
  <si>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</si>
  <si>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</si>
  <si>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</si>
  <si>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</si>
  <si>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</si>
  <si>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</si>
  <si>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</si>
  <si>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</si>
  <si>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</si>
  <si>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</si>
  <si>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</si>
  <si>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</si>
  <si>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</si>
  <si>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</si>
  <si>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</si>
  <si>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</si>
  <si>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</si>
  <si>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</si>
  <si>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</si>
  <si>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</si>
  <si>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</si>
  <si>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</si>
  <si>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</si>
  <si>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</si>
  <si>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</si>
  <si>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</si>
  <si>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</si>
  <si>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</si>
  <si>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</si>
  <si>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</si>
  <si>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</si>
  <si>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</si>
  <si>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</si>
  <si>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</si>
  <si>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</si>
  <si>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</si>
  <si>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</si>
  <si>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</si>
  <si>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</si>
  <si>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</si>
  <si>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</si>
  <si>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</si>
  <si>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</si>
  <si>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</si>
  <si>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</si>
  <si>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</si>
  <si>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</si>
  <si>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</si>
  <si>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</si>
  <si>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</si>
  <si>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</si>
  <si>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</si>
  <si>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</si>
  <si>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</si>
  <si>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</si>
  <si>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</si>
  <si>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</si>
  <si>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</si>
  <si>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</si>
  <si>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</si>
  <si>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</si>
  <si>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</si>
  <si>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</si>
  <si>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</si>
  <si>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</si>
  <si>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</si>
  <si>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</si>
  <si>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</si>
  <si>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</si>
  <si>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</si>
  <si>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</si>
  <si>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</si>
  <si>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</si>
  <si>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</si>
  <si>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</si>
  <si>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</si>
  <si>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</si>
  <si>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</si>
  <si>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</si>
  <si>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</si>
  <si>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</si>
  <si>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</si>
  <si>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</si>
  <si>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</si>
  <si>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</si>
  <si>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</si>
  <si>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</si>
  <si>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</si>
  <si>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</si>
  <si>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</si>
  <si>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</si>
  <si>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</si>
  <si>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</si>
  <si>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</si>
  <si>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</si>
  <si>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</si>
  <si>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</si>
  <si>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</si>
  <si>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</si>
  <si>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</si>
  <si>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</si>
  <si>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</si>
  <si>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</si>
  <si>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</si>
  <si>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</si>
  <si>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</si>
  <si>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</si>
  <si>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</si>
  <si>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</si>
  <si>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</si>
  <si>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</si>
  <si>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</si>
  <si>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</si>
  <si>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</si>
  <si>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</si>
  <si>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</si>
  <si>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</si>
  <si>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</si>
  <si>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</si>
  <si>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</si>
  <si>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</si>
  <si>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</si>
  <si>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</si>
  <si>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</si>
  <si>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</si>
  <si>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</si>
  <si>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</si>
  <si>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</si>
  <si>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</si>
  <si>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</si>
  <si>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</si>
  <si>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</si>
  <si>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</si>
  <si>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</si>
  <si>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</si>
  <si>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</si>
  <si>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</si>
  <si>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</si>
  <si>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</si>
  <si>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</si>
  <si>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</si>
  <si>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</si>
  <si>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</si>
  <si>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</si>
  <si>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</si>
  <si>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</si>
  <si>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</si>
  <si>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</si>
  <si>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</si>
  <si>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</si>
  <si>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</si>
  <si>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</si>
  <si>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</si>
  <si>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</si>
  <si>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</si>
  <si>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</si>
  <si>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</si>
  <si>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</si>
  <si>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</si>
  <si>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</si>
  <si>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</si>
  <si>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</si>
  <si>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</si>
  <si>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</si>
  <si>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</si>
  <si>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</si>
  <si>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</si>
  <si>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</si>
  <si>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</si>
  <si>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</si>
  <si>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</si>
  <si>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</si>
  <si>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</si>
  <si>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</si>
  <si>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</si>
  <si>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</si>
  <si>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</si>
  <si>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</si>
  <si>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</si>
  <si>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</si>
  <si>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</si>
  <si>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</si>
  <si>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</si>
  <si>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</si>
  <si>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</si>
  <si>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</si>
  <si>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</si>
  <si>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</si>
  <si>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</si>
  <si>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</si>
  <si>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</si>
  <si>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</si>
  <si>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</si>
  <si>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</si>
  <si>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</si>
  <si>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</si>
  <si>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</si>
  <si>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</si>
  <si>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</si>
  <si>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</si>
  <si>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</si>
  <si>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</si>
  <si>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</si>
  <si>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</si>
  <si>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</si>
  <si>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</si>
  <si>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</si>
  <si>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</si>
  <si>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</si>
  <si>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</si>
  <si>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</si>
  <si>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</si>
  <si>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</si>
  <si>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</si>
  <si>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</si>
  <si>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</si>
  <si>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</si>
  <si>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</si>
  <si>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</si>
  <si>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</si>
  <si>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</si>
  <si>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</si>
  <si>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</si>
  <si>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</si>
  <si>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</si>
  <si>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</si>
  <si>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</si>
  <si>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</si>
  <si>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</si>
  <si>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</si>
  <si>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</si>
  <si>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</si>
  <si>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</si>
  <si>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</si>
  <si>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</si>
  <si>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</si>
  <si>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</si>
  <si>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</si>
  <si>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</si>
  <si>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</si>
  <si>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</si>
  <si>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</si>
  <si>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</si>
  <si>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</si>
  <si>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</si>
  <si>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</si>
  <si>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</si>
  <si>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</si>
  <si>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</si>
  <si>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</si>
  <si>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</si>
  <si>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</si>
  <si>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</si>
  <si>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</si>
  <si>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</si>
  <si>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</si>
  <si>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</si>
  <si>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</si>
  <si>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</si>
  <si>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</si>
  <si>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</si>
  <si>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</si>
  <si>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</si>
  <si>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</si>
  <si>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</si>
  <si>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</si>
  <si>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</si>
  <si>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</si>
  <si>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</si>
  <si>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</si>
  <si>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</si>
  <si>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</si>
  <si>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</si>
  <si>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</si>
  <si>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</si>
  <si>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</si>
  <si>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</si>
  <si>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</si>
  <si>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</si>
  <si>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</si>
  <si>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</si>
  <si>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</si>
  <si>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</si>
  <si>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</si>
  <si>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</si>
  <si>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</si>
  <si>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</si>
  <si>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</si>
  <si>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</si>
  <si>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</si>
  <si>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</si>
  <si>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</si>
  <si>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</si>
  <si>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</si>
  <si>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</si>
  <si>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</si>
  <si>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</si>
  <si>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</si>
  <si>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</si>
  <si>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</si>
  <si>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</si>
  <si>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</si>
  <si>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</si>
  <si>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</si>
  <si>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</si>
  <si>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</si>
  <si>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</si>
  <si>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</si>
  <si>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</si>
  <si>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</si>
  <si>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</si>
  <si>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</si>
  <si>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</si>
  <si>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</si>
  <si>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</si>
  <si>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</si>
  <si>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</si>
  <si>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</si>
  <si>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</si>
  <si>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</si>
  <si>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</si>
  <si>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</si>
  <si>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</si>
  <si>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</si>
  <si>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</si>
  <si>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</si>
  <si>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</si>
  <si>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</si>
  <si>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</si>
  <si>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</si>
  <si>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</si>
  <si>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</si>
  <si>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</si>
  <si>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</si>
  <si>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</si>
  <si>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</si>
  <si>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</si>
  <si>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</si>
  <si>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</si>
  <si>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</si>
  <si>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</si>
  <si>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</si>
  <si>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</si>
  <si>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</si>
  <si>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</si>
  <si>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</si>
  <si>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</si>
  <si>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</si>
  <si>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</si>
  <si>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</si>
  <si>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</si>
  <si>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</si>
  <si>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</si>
  <si>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</si>
  <si>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</si>
  <si>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</si>
  <si>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</si>
  <si>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</si>
  <si>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</si>
  <si>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</si>
  <si>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</si>
  <si>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</si>
  <si>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</si>
  <si>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</si>
  <si>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</si>
  <si>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</si>
  <si>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</si>
  <si>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</si>
  <si>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</si>
  <si>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</si>
  <si>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</si>
  <si>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</si>
  <si>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</si>
  <si>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</si>
  <si>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</si>
  <si>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</si>
  <si>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</si>
  <si>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</si>
  <si>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</si>
  <si>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</si>
  <si>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</si>
  <si>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</si>
  <si>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</si>
  <si>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</si>
  <si>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</si>
  <si>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</si>
  <si>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</si>
  <si>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</si>
  <si>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</si>
  <si>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</si>
  <si>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</si>
  <si>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</si>
  <si>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</si>
  <si>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</si>
  <si>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</si>
  <si>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</si>
  <si>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</si>
  <si>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</si>
  <si>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</si>
  <si>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</si>
  <si>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</si>
  <si>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</si>
  <si>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</si>
  <si>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</si>
  <si>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</si>
  <si>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</si>
  <si>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</si>
  <si>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</si>
  <si>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</si>
  <si>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</si>
  <si>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</si>
  <si>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</si>
  <si>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</si>
  <si>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</si>
  <si>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</si>
  <si>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</si>
  <si>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</si>
  <si>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</si>
  <si>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</si>
  <si>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</si>
  <si>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</si>
  <si>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</si>
  <si>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</si>
  <si>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</si>
  <si>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</si>
  <si>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</si>
  <si>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</si>
  <si>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</si>
  <si>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</si>
  <si>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</si>
  <si>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</si>
  <si>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</si>
  <si>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</si>
  <si>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</si>
  <si>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</si>
  <si>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</si>
  <si>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</si>
  <si>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</si>
  <si>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</si>
  <si>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</si>
  <si>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</si>
  <si>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</si>
  <si>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</si>
  <si>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</si>
  <si>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</si>
  <si>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</si>
  <si>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</si>
  <si>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</si>
  <si>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</si>
  <si>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</si>
  <si>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</si>
  <si>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</si>
  <si>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</si>
  <si>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</si>
  <si>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</si>
  <si>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</si>
  <si>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</si>
  <si>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</si>
  <si>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</si>
  <si>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</si>
  <si>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</si>
  <si>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</si>
  <si>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</si>
  <si>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</si>
  <si>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</si>
  <si>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</si>
  <si>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</si>
  <si>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</si>
  <si>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</si>
  <si>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</si>
  <si>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</si>
  <si>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</si>
  <si>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</si>
  <si>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</si>
  <si>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</si>
  <si>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</si>
  <si>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</si>
  <si>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</si>
  <si>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</si>
  <si>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</si>
  <si>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</si>
  <si>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</si>
  <si>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</si>
  <si>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</si>
  <si>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</si>
  <si>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</si>
  <si>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</si>
  <si>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</si>
  <si>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</si>
  <si>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</si>
  <si>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</si>
  <si>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</si>
  <si>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</si>
  <si>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</si>
  <si>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</si>
  <si>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</si>
  <si>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</si>
  <si>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</si>
  <si>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</si>
  <si>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</si>
  <si>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</si>
  <si>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</si>
  <si>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</si>
  <si>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</si>
  <si>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</si>
  <si>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</si>
  <si>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</si>
  <si>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</si>
  <si>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</si>
  <si>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</si>
  <si>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</si>
  <si>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</si>
  <si>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</si>
  <si>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</si>
  <si>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</si>
  <si>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</si>
  <si>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</si>
  <si>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</si>
  <si>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</si>
  <si>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</si>
  <si>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</si>
  <si>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</si>
  <si>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</si>
  <si>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</si>
  <si>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</si>
  <si>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</si>
  <si>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</si>
  <si>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</si>
  <si>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</si>
  <si>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</si>
  <si>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</si>
  <si>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</si>
  <si>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</si>
  <si>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</si>
  <si>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</si>
  <si>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</si>
  <si>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</si>
  <si>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</si>
  <si>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</si>
  <si>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</si>
  <si>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</si>
  <si>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</si>
  <si>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</si>
  <si>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</si>
  <si>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</si>
  <si>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</si>
  <si>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</si>
  <si>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</si>
  <si>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</si>
  <si>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</si>
  <si>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</si>
  <si>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</si>
  <si>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</si>
  <si>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</si>
  <si>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</si>
  <si>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</si>
  <si>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</si>
  <si>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</si>
  <si>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</si>
  <si>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</si>
  <si>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</si>
  <si>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</si>
  <si>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</si>
  <si>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</si>
  <si>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</si>
  <si>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</si>
  <si>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</si>
  <si>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</si>
  <si>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</si>
  <si>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</si>
  <si>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</si>
  <si>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</si>
  <si>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</si>
  <si>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</si>
  <si>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</si>
  <si>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</si>
  <si>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</si>
  <si>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</si>
  <si>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</si>
  <si>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</si>
  <si>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</si>
  <si>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</si>
  <si>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</si>
  <si>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</si>
  <si>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</si>
  <si>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</si>
  <si>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</si>
  <si>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</si>
  <si>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</si>
  <si>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</si>
  <si>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</si>
  <si>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</si>
  <si>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</si>
  <si>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</si>
  <si>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</si>
  <si>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</si>
  <si>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</si>
  <si>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</si>
  <si>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</si>
  <si>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</si>
  <si>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</si>
  <si>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</si>
  <si>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</si>
  <si>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</si>
  <si>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</si>
  <si>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</si>
  <si>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</si>
  <si>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</si>
  <si>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</si>
  <si>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</si>
  <si>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</si>
  <si>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</si>
  <si>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</si>
  <si>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</si>
  <si>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</si>
  <si>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</si>
  <si>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</si>
  <si>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</si>
  <si>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</si>
  <si>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</si>
  <si>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</si>
  <si>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</si>
  <si>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</si>
  <si>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</si>
  <si>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</si>
  <si>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</si>
  <si>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</si>
  <si>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</si>
  <si>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</si>
  <si>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</si>
  <si>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</si>
  <si>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</si>
  <si>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</si>
  <si>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</si>
  <si>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</si>
  <si>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</si>
  <si>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</si>
  <si>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</si>
  <si>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</si>
  <si>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</si>
  <si>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</si>
  <si>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</si>
  <si>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</si>
  <si>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</si>
  <si>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</si>
  <si>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</si>
  <si>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</si>
  <si>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</si>
  <si>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</si>
  <si>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</si>
  <si>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</si>
  <si>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</si>
  <si>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</si>
  <si>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</si>
  <si>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</si>
  <si>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</si>
  <si>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</si>
  <si>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</si>
  <si>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</si>
  <si>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</si>
  <si>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</si>
  <si>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</si>
  <si>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</si>
  <si>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</si>
  <si>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</si>
  <si>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</si>
  <si>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</si>
  <si>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</si>
  <si>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</si>
  <si>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</si>
  <si>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</si>
  <si>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</si>
  <si>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</si>
  <si>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</si>
  <si>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</si>
  <si>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</si>
  <si>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</si>
  <si>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</si>
  <si>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</si>
  <si>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</si>
  <si>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</si>
  <si>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</si>
  <si>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</si>
  <si>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</si>
  <si>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</si>
  <si>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</si>
  <si>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</si>
  <si>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</si>
  <si>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</si>
  <si>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</si>
  <si>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</si>
  <si>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</si>
  <si>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</si>
  <si>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</si>
  <si>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</si>
  <si>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</si>
  <si>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</si>
  <si>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</si>
  <si>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</si>
  <si>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</si>
  <si>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</si>
  <si>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</si>
  <si>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</si>
  <si>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</si>
  <si>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</si>
  <si>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</si>
  <si>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</si>
  <si>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</si>
  <si>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</si>
  <si>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</si>
  <si>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</si>
  <si>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</si>
  <si>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</si>
  <si>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</si>
  <si>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</si>
  <si>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</si>
  <si>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</si>
  <si>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</si>
  <si>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</si>
  <si>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</si>
  <si>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</si>
  <si>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</si>
  <si>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</si>
  <si>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</si>
  <si>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</si>
  <si>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</si>
  <si>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</si>
  <si>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</si>
  <si>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</si>
  <si>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</si>
  <si>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</si>
  <si>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</si>
  <si>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</si>
  <si>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</si>
  <si>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</si>
  <si>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</si>
  <si>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</si>
  <si>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</si>
  <si>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</si>
  <si>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</si>
  <si>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</si>
  <si>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</si>
  <si>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</si>
  <si>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</si>
  <si>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</si>
  <si>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</si>
  <si>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</si>
  <si>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</si>
  <si>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</si>
  <si>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</si>
  <si>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</si>
  <si>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</si>
  <si>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</si>
  <si>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</si>
  <si>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</si>
  <si>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</si>
  <si>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</si>
  <si>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</si>
  <si>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</si>
  <si>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</si>
  <si>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</si>
  <si>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</si>
  <si>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</si>
  <si>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</si>
  <si>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</si>
  <si>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</si>
  <si>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</si>
  <si>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</si>
  <si>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</si>
  <si>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</si>
  <si>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</si>
  <si>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</si>
  <si>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</si>
  <si>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</si>
  <si>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</si>
  <si>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</si>
  <si>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</si>
  <si>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</si>
  <si>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</si>
  <si>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</si>
  <si>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</si>
  <si>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</si>
  <si>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</si>
  <si>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</si>
  <si>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</si>
  <si>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</si>
  <si>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</si>
  <si>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</si>
  <si>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</si>
  <si>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</si>
  <si>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</si>
  <si>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</si>
  <si>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</si>
  <si>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</si>
  <si>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</si>
  <si>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</si>
  <si>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</si>
  <si>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</si>
  <si>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</si>
  <si>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</si>
  <si>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</si>
  <si>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</si>
  <si>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</si>
  <si>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</si>
  <si>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</si>
  <si>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</si>
  <si>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</si>
  <si>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</si>
  <si>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</si>
  <si>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</si>
  <si>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</si>
  <si>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</si>
  <si>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</si>
  <si>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</si>
  <si>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</si>
  <si>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</si>
  <si>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</si>
  <si>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</si>
  <si>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</si>
  <si>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</si>
  <si>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</si>
  <si>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</si>
  <si>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</si>
  <si>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</si>
  <si>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</si>
  <si>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</si>
  <si>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</si>
  <si>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</si>
  <si>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</si>
  <si>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</si>
  <si>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</si>
  <si>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</si>
  <si>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</si>
  <si>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</si>
  <si>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</si>
  <si>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</si>
  <si>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</si>
  <si>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</si>
  <si>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</si>
  <si>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</si>
  <si>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</si>
  <si>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</si>
  <si>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</si>
  <si>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</si>
  <si>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</si>
  <si>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</si>
  <si>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</si>
  <si>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</si>
  <si>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</si>
  <si>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</si>
  <si>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</si>
  <si>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</si>
  <si>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</si>
  <si>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</si>
  <si>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</si>
  <si>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</si>
  <si>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</si>
  <si>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</si>
  <si>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</si>
  <si>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</si>
  <si>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</si>
  <si>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</si>
  <si>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</si>
  <si>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</si>
  <si>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</si>
  <si>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</si>
  <si>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</si>
  <si>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</si>
  <si>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</si>
  <si>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</si>
  <si>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</si>
  <si>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</si>
  <si>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</si>
  <si>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</si>
  <si>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</si>
  <si>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</si>
  <si>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</si>
  <si>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</si>
  <si>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</si>
  <si>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</si>
  <si>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</si>
  <si>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</si>
  <si>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</si>
  <si>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</si>
  <si>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</si>
  <si>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</si>
  <si>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</si>
  <si>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</si>
  <si>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</si>
  <si>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</si>
  <si>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</si>
  <si>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</si>
  <si>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</si>
  <si>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</si>
  <si>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</si>
  <si>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</si>
  <si>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</si>
  <si>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</si>
  <si>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</si>
  <si>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</si>
  <si>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</si>
  <si>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</si>
  <si>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</si>
  <si>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</si>
  <si>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</si>
  <si>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</si>
  <si>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</si>
  <si>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</si>
  <si>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</si>
  <si>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</si>
  <si>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</si>
  <si>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</si>
  <si>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</si>
  <si>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</si>
  <si>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</si>
  <si>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</si>
  <si>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</si>
  <si>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</si>
  <si>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</si>
  <si>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</si>
  <si>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</si>
  <si>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</si>
  <si>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</si>
  <si>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</si>
  <si>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</si>
  <si>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</si>
  <si>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</si>
  <si>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</si>
  <si>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</si>
  <si>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</si>
  <si>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</si>
  <si>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</si>
  <si>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</si>
  <si>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</si>
  <si>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</si>
  <si>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</si>
  <si>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</si>
  <si>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</si>
  <si>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</si>
  <si>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</si>
  <si>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</si>
  <si>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</si>
  <si>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</si>
  <si>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</si>
  <si>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</si>
  <si>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</si>
  <si>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</si>
  <si>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</si>
  <si>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</si>
  <si>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</si>
  <si>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</si>
  <si>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</si>
  <si>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</si>
  <si>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</si>
  <si>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</si>
  <si>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</si>
  <si>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</si>
  <si>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</si>
  <si>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</si>
  <si>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</si>
  <si>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</si>
  <si>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</si>
  <si>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</si>
  <si>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</si>
  <si>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</si>
  <si>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</si>
  <si>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</si>
  <si>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</si>
  <si>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</si>
  <si>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</si>
  <si>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</si>
  <si>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</si>
  <si>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</si>
  <si>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</si>
  <si>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</si>
  <si>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</si>
  <si>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</si>
  <si>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</si>
  <si>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</si>
  <si>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</si>
  <si>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</si>
  <si>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</si>
  <si>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</si>
  <si>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</si>
  <si>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</si>
  <si>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</si>
  <si>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</si>
  <si>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</si>
  <si>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</si>
  <si>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</si>
  <si>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</si>
  <si>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</si>
  <si>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</si>
  <si>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</si>
  <si>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</si>
  <si>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</si>
  <si>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</si>
  <si>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</si>
  <si>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</si>
  <si>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</si>
  <si>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</si>
  <si>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</si>
  <si>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</si>
  <si>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</si>
  <si>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</si>
  <si>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</si>
  <si>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</si>
  <si>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</si>
  <si>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</si>
  <si>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</si>
  <si>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</si>
  <si>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</si>
  <si>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</si>
  <si>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</si>
  <si>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</si>
  <si>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</si>
  <si>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</si>
  <si>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</si>
  <si>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</si>
  <si>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</si>
  <si>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</si>
  <si>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</si>
  <si>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</si>
  <si>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</si>
  <si>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</si>
  <si>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</si>
  <si>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</si>
  <si>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</si>
  <si>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</si>
  <si>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</si>
  <si>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</si>
  <si>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</si>
  <si>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</si>
  <si>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</si>
  <si>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</si>
  <si>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</si>
  <si>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</si>
  <si>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</si>
  <si>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</si>
  <si>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</si>
  <si>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</si>
  <si>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</si>
  <si>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</si>
  <si>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</si>
  <si>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</si>
  <si>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</si>
  <si>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</si>
  <si>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</si>
  <si>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</si>
  <si>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</si>
  <si>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</si>
  <si>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</si>
  <si>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</si>
  <si>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</si>
  <si>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</si>
  <si>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</si>
  <si>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</si>
  <si>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</si>
  <si>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</si>
  <si>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</si>
  <si>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</si>
  <si>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</si>
  <si>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</si>
  <si>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</si>
  <si>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</si>
  <si>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</si>
  <si>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</si>
  <si>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</si>
  <si>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</si>
  <si>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</si>
  <si>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</si>
  <si>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</si>
  <si>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</si>
  <si>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</si>
  <si>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</si>
  <si>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</si>
  <si>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</si>
  <si>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</si>
  <si>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</si>
  <si>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</si>
  <si>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</si>
  <si>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</si>
  <si>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</si>
  <si>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</si>
  <si>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</si>
  <si>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</si>
  <si>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</si>
  <si>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</si>
  <si>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</si>
  <si>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</si>
  <si>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</si>
  <si>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</si>
  <si>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</si>
  <si>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</si>
  <si>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</si>
  <si>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</si>
  <si>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</si>
  <si>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</si>
  <si>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</si>
  <si>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</si>
  <si>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</si>
  <si>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</si>
  <si>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</si>
  <si>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</si>
  <si>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</si>
  <si>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</si>
  <si>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</si>
  <si>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</si>
  <si>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</si>
  <si>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</si>
  <si>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</si>
  <si>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</si>
  <si>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</si>
  <si>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</si>
  <si>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</si>
  <si>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</si>
  <si>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</si>
  <si>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</si>
  <si>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</si>
  <si>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</si>
  <si>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</si>
  <si>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</si>
  <si>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</si>
  <si>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</si>
  <si>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</si>
  <si>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</si>
  <si>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</si>
  <si>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</si>
  <si>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</si>
  <si>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</si>
  <si>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</si>
  <si>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</si>
  <si>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</si>
  <si>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</si>
  <si>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</si>
  <si>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</si>
  <si>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</si>
  <si>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</si>
  <si>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</si>
  <si>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</si>
  <si>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</si>
  <si>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</si>
  <si>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</si>
  <si>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</si>
  <si>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</si>
  <si>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</si>
  <si>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</si>
  <si>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</si>
  <si>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</si>
  <si>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</si>
  <si>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</si>
  <si>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</si>
  <si>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</si>
  <si>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</si>
  <si>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</si>
  <si>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</si>
  <si>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</si>
  <si>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</si>
  <si>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</si>
  <si>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</si>
  <si>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</si>
  <si>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</si>
  <si>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</si>
  <si>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</si>
  <si>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</si>
  <si>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</si>
  <si>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</si>
  <si>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</si>
  <si>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</si>
  <si>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</si>
  <si>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</si>
  <si>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</si>
  <si>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</si>
  <si>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</si>
  <si>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</si>
  <si>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</si>
  <si>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</si>
  <si>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</si>
  <si>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</si>
  <si>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</si>
  <si>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</si>
  <si>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</si>
  <si>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</si>
  <si>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</si>
  <si>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</si>
  <si>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</si>
  <si>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</si>
  <si>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</si>
  <si>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</si>
  <si>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</si>
  <si>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</si>
  <si>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</si>
  <si>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</si>
  <si>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</si>
  <si>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</si>
  <si>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</si>
  <si>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</si>
  <si>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</si>
  <si>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</si>
  <si>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</si>
  <si>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</si>
  <si>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</si>
  <si>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</si>
  <si>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</si>
  <si>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</si>
  <si>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</si>
  <si>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</si>
  <si>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</si>
  <si>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</si>
  <si>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</si>
  <si>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</si>
  <si>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</si>
  <si>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</si>
  <si>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</si>
  <si>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</si>
  <si>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</si>
  <si>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</si>
  <si>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</si>
  <si>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</si>
  <si>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</si>
  <si>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</si>
  <si>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</si>
  <si>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</si>
  <si>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</si>
  <si>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</si>
  <si>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</si>
  <si>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</si>
  <si>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</si>
  <si>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</si>
  <si>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</si>
  <si>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</si>
  <si>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</si>
  <si>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</si>
  <si>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</si>
  <si>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</si>
  <si>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</si>
  <si>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</si>
  <si>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</si>
  <si>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</si>
  <si>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</si>
  <si>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</si>
  <si>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</si>
  <si>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</si>
  <si>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</si>
  <si>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</si>
  <si>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</si>
  <si>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</si>
  <si>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</si>
  <si>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</si>
  <si>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</si>
  <si>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</si>
  <si>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</si>
  <si>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</si>
  <si>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</si>
  <si>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</si>
  <si>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</si>
  <si>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</si>
  <si>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</si>
  <si>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</si>
  <si>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</si>
  <si>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</si>
  <si>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</si>
  <si>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</si>
  <si>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</si>
  <si>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</si>
  <si>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</si>
  <si>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</si>
  <si>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</si>
  <si>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</si>
  <si>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</si>
  <si>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</si>
  <si>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</si>
  <si>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</si>
  <si>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</si>
  <si>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</si>
  <si>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</si>
  <si>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</si>
  <si>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</si>
  <si>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</si>
  <si>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</si>
  <si>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</si>
  <si>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</si>
  <si>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</si>
  <si>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</si>
  <si>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</si>
  <si>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</si>
  <si>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</si>
  <si>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</si>
  <si>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</si>
  <si>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</si>
  <si>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</si>
  <si>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</si>
  <si>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</si>
  <si>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</si>
  <si>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</si>
  <si>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</si>
  <si>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</si>
  <si>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</si>
  <si>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</si>
  <si>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</si>
  <si>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</si>
  <si>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</si>
  <si>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</si>
  <si>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</si>
  <si>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</si>
  <si>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</si>
  <si>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</si>
  <si>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</si>
  <si>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</si>
  <si>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</si>
  <si>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</si>
  <si>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</si>
  <si>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</si>
  <si>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</si>
  <si>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</si>
  <si>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</si>
  <si>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</si>
  <si>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</si>
  <si>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</si>
  <si>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</si>
  <si>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</si>
  <si>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</si>
  <si>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</si>
  <si>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</si>
  <si>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</si>
  <si>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</si>
  <si>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</si>
  <si>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</si>
  <si>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</si>
  <si>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</si>
  <si>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</si>
  <si>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</si>
  <si>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</si>
  <si>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</si>
  <si>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</si>
  <si>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</si>
  <si>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</si>
  <si>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</si>
  <si>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</si>
  <si>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</si>
  <si>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</si>
  <si>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</si>
  <si>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</si>
  <si>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</si>
  <si>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</si>
  <si>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</si>
  <si>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</si>
  <si>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</si>
  <si>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</si>
  <si>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</si>
  <si>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</si>
  <si>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</si>
  <si>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</si>
  <si>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</si>
  <si>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</si>
  <si>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</si>
  <si>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</si>
  <si>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</si>
  <si>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</si>
  <si>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</si>
  <si>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</si>
  <si>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</si>
  <si>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</si>
  <si>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</si>
  <si>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</si>
  <si>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</si>
  <si>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</si>
  <si>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</si>
  <si>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</si>
  <si>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</si>
  <si>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</si>
  <si>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</si>
  <si>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</si>
  <si>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</si>
  <si>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</si>
  <si>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</si>
  <si>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</si>
  <si>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</si>
  <si>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</si>
  <si>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</si>
  <si>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</si>
  <si>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</si>
  <si>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</si>
  <si>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</si>
  <si>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</si>
  <si>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</si>
  <si>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</si>
  <si>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</si>
  <si>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</si>
  <si>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</si>
  <si>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</si>
  <si>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</si>
  <si>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</si>
  <si>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</si>
  <si>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</si>
  <si>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</si>
  <si>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</si>
  <si>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</si>
  <si>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</si>
  <si>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</si>
  <si>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</si>
  <si>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</si>
  <si>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</si>
  <si>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</si>
  <si>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</si>
  <si>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</si>
  <si>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</si>
  <si>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</si>
  <si>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</si>
  <si>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</si>
  <si>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</si>
  <si>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</si>
  <si>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</si>
  <si>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</si>
  <si>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</si>
  <si>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</si>
  <si>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</si>
  <si>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</si>
  <si>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</si>
  <si>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</si>
  <si>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</si>
  <si>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</si>
  <si>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</si>
  <si>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</si>
  <si>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</si>
  <si>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</si>
  <si>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</si>
  <si>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</si>
  <si>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</si>
  <si>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</si>
  <si>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</si>
  <si>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</si>
  <si>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</si>
  <si>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</si>
  <si>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</si>
  <si>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</si>
  <si>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</si>
  <si>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</si>
  <si>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</si>
  <si>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</si>
  <si>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</si>
  <si>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</si>
  <si>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</si>
  <si>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</si>
  <si>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</si>
  <si>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</si>
  <si>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</si>
  <si>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</si>
  <si>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</si>
  <si>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</si>
  <si>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</si>
  <si>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</si>
  <si>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</si>
  <si>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</si>
  <si>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</si>
  <si>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</si>
  <si>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</si>
  <si>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</si>
  <si>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</si>
  <si>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</si>
  <si>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</si>
  <si>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</si>
  <si>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</si>
  <si>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</si>
  <si>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</si>
  <si>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</si>
  <si>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</si>
  <si>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</si>
  <si>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</si>
  <si>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</si>
  <si>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</si>
  <si>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</si>
  <si>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</si>
  <si>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</si>
  <si>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</si>
  <si>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</si>
  <si>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</si>
  <si>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</si>
  <si>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</si>
  <si>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</si>
  <si>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</si>
  <si>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</si>
  <si>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</si>
  <si>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</si>
  <si>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</si>
  <si>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</si>
  <si>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</si>
  <si>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</si>
  <si>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</si>
  <si>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</si>
  <si>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</si>
  <si>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</si>
  <si>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</si>
  <si>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</si>
  <si>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</si>
  <si>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</si>
  <si>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</si>
  <si>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</si>
  <si>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</si>
  <si>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</si>
  <si>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</si>
  <si>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</si>
  <si>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</si>
  <si>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</si>
  <si>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</si>
  <si>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</si>
  <si>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</si>
  <si>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</si>
  <si>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</si>
  <si>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</si>
  <si>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</si>
  <si>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</si>
  <si>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</si>
  <si>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</si>
  <si>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</si>
  <si>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</si>
  <si>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</si>
  <si>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</si>
  <si>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</si>
  <si>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</si>
  <si>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</si>
  <si>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</si>
  <si>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</si>
  <si>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</si>
  <si>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</si>
  <si>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</si>
  <si>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</si>
  <si>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</si>
  <si>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</si>
  <si>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</si>
  <si>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</si>
  <si>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</si>
  <si>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</si>
  <si>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</si>
  <si>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</si>
  <si>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</si>
  <si>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</si>
  <si>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</si>
  <si>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</si>
  <si>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</si>
  <si>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</si>
  <si>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</si>
  <si>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</si>
  <si>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</si>
  <si>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</si>
  <si>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</si>
  <si>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</si>
  <si>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</si>
  <si>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</si>
  <si>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</si>
  <si>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</si>
  <si>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</si>
  <si>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</si>
  <si>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</si>
  <si>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</si>
  <si>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</si>
  <si>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</si>
  <si>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</si>
  <si>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</si>
  <si>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</si>
  <si>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</si>
  <si>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</si>
  <si>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</si>
  <si>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</si>
  <si>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</si>
  <si>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</si>
  <si>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</si>
  <si>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</si>
  <si>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</si>
  <si>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</si>
  <si>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</si>
  <si>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</si>
  <si>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</si>
  <si>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</si>
  <si>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</si>
  <si>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</si>
  <si>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</si>
  <si>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</si>
  <si>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</si>
  <si>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</si>
  <si>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</si>
  <si>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</si>
  <si>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</si>
  <si>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</si>
  <si>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</si>
  <si>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</si>
  <si>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</si>
  <si>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</si>
  <si>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</si>
  <si>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</si>
  <si>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</si>
  <si>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</si>
  <si>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</si>
  <si>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</si>
  <si>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</si>
  <si>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</si>
  <si>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</si>
  <si>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</si>
  <si>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</si>
  <si>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</si>
  <si>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</si>
  <si>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</si>
  <si>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</si>
  <si>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</si>
  <si>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</si>
  <si>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</si>
  <si>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</si>
  <si>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</si>
  <si>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</si>
  <si>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</si>
  <si>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</si>
  <si>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</si>
  <si>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</si>
  <si>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</si>
  <si>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</si>
  <si>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</si>
  <si>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</si>
  <si>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</si>
  <si>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</si>
  <si>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</si>
  <si>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</si>
  <si>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</si>
  <si>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</si>
  <si>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</si>
  <si>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</si>
  <si>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</si>
  <si>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</si>
  <si>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</si>
  <si>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</si>
  <si>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</si>
  <si>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</si>
  <si>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</si>
  <si>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</si>
  <si>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</si>
  <si>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</si>
  <si>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</si>
  <si>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</si>
  <si>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</si>
  <si>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</si>
  <si>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</si>
  <si>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</si>
  <si>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</si>
  <si>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</si>
  <si>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</si>
  <si>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</si>
  <si>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</si>
  <si>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</si>
  <si>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</si>
  <si>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</si>
  <si>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</si>
  <si>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</si>
  <si>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</si>
  <si>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</si>
  <si>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</si>
  <si>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</si>
  <si>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</si>
  <si>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</si>
  <si>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</si>
  <si>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</si>
  <si>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</si>
  <si>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</si>
  <si>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</si>
  <si>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</si>
  <si>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</si>
  <si>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</si>
  <si>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</si>
  <si>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</si>
  <si>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</si>
  <si>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</si>
  <si>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</si>
  <si>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</si>
  <si>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</si>
  <si>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</si>
  <si>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</si>
  <si>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</si>
  <si>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</si>
  <si>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</si>
  <si>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</si>
  <si>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</si>
  <si>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</si>
  <si>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</si>
  <si>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</si>
  <si>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</si>
  <si>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</si>
  <si>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</si>
  <si>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</si>
  <si>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</si>
  <si>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</si>
  <si>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</si>
  <si>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</si>
  <si>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</si>
  <si>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</si>
  <si>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</si>
  <si>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</si>
  <si>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</si>
  <si>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</si>
  <si>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</si>
  <si>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</si>
  <si>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</si>
  <si>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</si>
  <si>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</si>
  <si>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</si>
  <si>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</si>
  <si>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</si>
  <si>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</si>
  <si>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</si>
  <si>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</si>
  <si>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</si>
  <si>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</si>
  <si>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</si>
  <si>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</si>
  <si>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</si>
  <si>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</si>
  <si>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</si>
  <si>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</si>
  <si>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</si>
  <si>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</si>
  <si>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</si>
  <si>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</si>
  <si>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</si>
  <si>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</si>
  <si>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</si>
  <si>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</si>
  <si>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</si>
  <si>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</si>
  <si>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</si>
  <si>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</si>
  <si>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</si>
  <si>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</si>
  <si>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</si>
  <si>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</si>
  <si>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</si>
  <si>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</si>
  <si>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</si>
  <si>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</si>
  <si>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</si>
  <si>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</si>
  <si>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</si>
  <si>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</si>
  <si>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</si>
  <si>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</si>
  <si>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</si>
  <si>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</si>
  <si>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</si>
  <si>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</si>
  <si>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</si>
  <si>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</si>
  <si>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</si>
  <si>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</si>
  <si>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</si>
  <si>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</si>
  <si>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</si>
  <si>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</si>
  <si>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</si>
  <si>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</si>
  <si>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</si>
  <si>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</si>
  <si>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</si>
  <si>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</si>
  <si>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</si>
  <si>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</si>
  <si>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</si>
  <si>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</si>
  <si>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</si>
  <si>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</si>
  <si>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</si>
  <si>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</si>
  <si>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</si>
  <si>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</si>
  <si>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</si>
  <si>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</si>
  <si>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</si>
  <si>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</si>
  <si>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</si>
  <si>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</si>
  <si>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</si>
  <si>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</si>
  <si>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</si>
  <si>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</si>
  <si>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</si>
  <si>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</si>
  <si>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</si>
  <si>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</si>
  <si>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</si>
  <si>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</si>
  <si>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</si>
  <si>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</si>
  <si>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</si>
  <si>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</si>
  <si>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</si>
  <si>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</si>
  <si>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</si>
  <si>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</si>
  <si>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</si>
  <si>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</si>
  <si>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</si>
  <si>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</si>
  <si>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</si>
  <si>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</si>
  <si>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</si>
  <si>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</si>
  <si>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</si>
  <si>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</si>
  <si>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</si>
  <si>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</si>
  <si>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</si>
  <si>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</si>
  <si>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</si>
  <si>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</si>
  <si>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</si>
  <si>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</si>
  <si>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</si>
  <si>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</si>
  <si>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</si>
  <si>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</si>
  <si>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</si>
  <si>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</si>
  <si>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</si>
  <si>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</si>
  <si>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</si>
  <si>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</si>
  <si>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</si>
  <si>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</si>
  <si>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</si>
  <si>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</si>
  <si>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</si>
  <si>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</si>
  <si>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</si>
  <si>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</si>
  <si>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</si>
  <si>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</si>
  <si>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</si>
  <si>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</si>
  <si>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</si>
  <si>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</si>
  <si>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</si>
  <si>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</si>
  <si>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</si>
  <si>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</si>
  <si>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</si>
  <si>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</si>
  <si>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</si>
  <si>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</si>
  <si>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</si>
  <si>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</si>
  <si>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</si>
  <si>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</si>
  <si>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</si>
  <si>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</si>
  <si>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</si>
  <si>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</si>
  <si>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</si>
  <si>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</si>
  <si>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</si>
  <si>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</si>
  <si>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</si>
  <si>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</si>
  <si>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</si>
  <si>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</si>
  <si>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</si>
  <si>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</si>
  <si>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</si>
  <si>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</si>
  <si>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</si>
  <si>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</si>
  <si>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</si>
  <si>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</si>
  <si>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</si>
  <si>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</si>
  <si>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</si>
  <si>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</si>
  <si>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</si>
  <si>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</si>
  <si>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</si>
  <si>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</si>
  <si>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</si>
  <si>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</si>
  <si>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</si>
  <si>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</si>
  <si>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</si>
  <si>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</si>
  <si>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</si>
  <si>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</si>
  <si>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</si>
  <si>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</si>
  <si>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</si>
  <si>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</si>
  <si>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</si>
  <si>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</si>
  <si>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</si>
  <si>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</si>
  <si>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</si>
  <si>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</si>
  <si>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</si>
  <si>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</si>
  <si>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</si>
  <si>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</si>
  <si>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</si>
  <si>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</si>
  <si>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</si>
  <si>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</si>
  <si>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</si>
  <si>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</si>
  <si>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</si>
  <si>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</si>
  <si>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</si>
  <si>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</si>
  <si>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</si>
  <si>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</si>
  <si>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</si>
  <si>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</si>
  <si>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</si>
  <si>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</si>
  <si>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</si>
  <si>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</si>
  <si>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</si>
  <si>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</si>
  <si>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</si>
  <si>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</si>
  <si>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</si>
  <si>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</si>
  <si>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</si>
  <si>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</si>
  <si>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</si>
  <si>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</si>
  <si>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</si>
  <si>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</si>
  <si>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</si>
  <si>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</si>
  <si>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</si>
  <si>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</si>
  <si>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</si>
  <si>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</si>
  <si>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</si>
  <si>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</si>
  <si>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</si>
  <si>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</si>
  <si>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</si>
  <si>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</si>
  <si>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</si>
  <si>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</si>
  <si>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</si>
  <si>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</si>
  <si>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</si>
  <si>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</si>
  <si>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</si>
  <si>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</si>
  <si>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</si>
  <si>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</si>
  <si>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</si>
  <si>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</si>
  <si>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</si>
  <si>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</si>
  <si>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</si>
  <si>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</si>
  <si>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</si>
  <si>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</si>
  <si>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</si>
  <si>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</si>
  <si>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</si>
  <si>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</si>
  <si>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</si>
  <si>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</si>
  <si>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</si>
  <si>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</si>
  <si>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</si>
  <si>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</si>
  <si>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</si>
  <si>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</si>
  <si>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</si>
  <si>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</si>
  <si>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</si>
  <si>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</si>
  <si>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</si>
  <si>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</si>
  <si>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</si>
  <si>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</si>
  <si>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</si>
  <si>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</si>
  <si>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</si>
  <si>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</si>
  <si>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</si>
  <si>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</si>
  <si>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</si>
  <si>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</si>
  <si>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</si>
  <si>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</si>
  <si>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</si>
  <si>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</si>
  <si>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</si>
  <si>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</si>
  <si>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</si>
  <si>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</si>
  <si>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</si>
  <si>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</si>
  <si>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</si>
  <si>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</si>
  <si>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</si>
  <si>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</si>
  <si>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</si>
  <si>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</si>
  <si>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</si>
  <si>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</si>
  <si>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</si>
  <si>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</si>
  <si>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</si>
  <si>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</si>
  <si>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</si>
  <si>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</si>
  <si>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</si>
  <si>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</si>
  <si>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</si>
  <si>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</si>
  <si>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</si>
  <si>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</si>
  <si>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</si>
  <si>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</si>
  <si>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</si>
  <si>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</si>
  <si>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</si>
  <si>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</si>
  <si>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</si>
  <si>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</si>
  <si>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</si>
  <si>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</si>
  <si>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</si>
  <si>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</si>
  <si>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</si>
  <si>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</si>
  <si>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</si>
  <si>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</si>
  <si>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</si>
  <si>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</si>
  <si>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</si>
  <si>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</si>
  <si>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</si>
  <si>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</si>
  <si>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</si>
  <si>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</si>
  <si>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</si>
  <si>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</si>
  <si>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</si>
  <si>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</si>
  <si>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</si>
  <si>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</si>
  <si>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</si>
  <si>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</si>
  <si>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</si>
  <si>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</si>
  <si>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</si>
  <si>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</si>
  <si>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</si>
  <si>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</si>
  <si>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</si>
  <si>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</si>
  <si>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</si>
  <si>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</si>
  <si>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</si>
  <si>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</si>
  <si>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</si>
  <si>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</si>
  <si>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</si>
  <si>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</si>
  <si>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</si>
  <si>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</si>
  <si>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</si>
  <si>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</si>
  <si>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</si>
  <si>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</si>
  <si>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</si>
  <si>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</si>
  <si>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</si>
  <si>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</si>
  <si>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</si>
  <si>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</si>
  <si>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</si>
  <si>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</si>
  <si>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</si>
  <si>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</si>
  <si>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</si>
  <si>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</si>
  <si>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</si>
  <si>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</si>
  <si>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</si>
  <si>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</si>
  <si>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</si>
  <si>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</si>
  <si>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</si>
  <si>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</si>
  <si>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</si>
  <si>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</si>
  <si>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</si>
  <si>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</si>
  <si>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</si>
  <si>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</si>
  <si>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</si>
  <si>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</si>
  <si>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</si>
  <si>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</si>
  <si>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</si>
  <si>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</si>
  <si>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</si>
  <si>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</si>
  <si>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</si>
  <si>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</si>
  <si>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</si>
  <si>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</si>
  <si>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</si>
  <si>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</si>
  <si>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</si>
  <si>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</si>
  <si>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</si>
  <si>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</si>
  <si>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</si>
  <si>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</si>
  <si>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</si>
  <si>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</si>
  <si>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</si>
  <si>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</si>
  <si>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</si>
  <si>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</si>
  <si>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</si>
  <si>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</si>
  <si>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</si>
  <si>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</si>
  <si>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</si>
  <si>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</si>
  <si>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</si>
  <si>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</si>
  <si>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</si>
  <si>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</si>
  <si>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</si>
  <si>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</si>
  <si>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</si>
  <si>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</si>
  <si>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</si>
  <si>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</si>
  <si>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</si>
  <si>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</si>
  <si>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</si>
  <si>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</si>
  <si>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</si>
  <si>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</si>
  <si>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</si>
  <si>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</si>
  <si>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</si>
  <si>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</si>
  <si>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</si>
  <si>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</si>
  <si>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</si>
  <si>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</si>
  <si>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</si>
  <si>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</si>
  <si>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</si>
  <si>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</si>
  <si>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</si>
  <si>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</si>
  <si>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</si>
  <si>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</si>
  <si>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</si>
  <si>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</si>
  <si>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</si>
  <si>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</si>
  <si>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</si>
  <si>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</si>
  <si>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</si>
  <si>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</si>
  <si>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</si>
  <si>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</si>
  <si>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</si>
  <si>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</si>
  <si>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</si>
  <si>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</si>
  <si>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</si>
  <si>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</si>
  <si>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</si>
  <si>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</si>
  <si>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</si>
  <si>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</si>
  <si>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</si>
  <si>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</si>
  <si>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</si>
  <si>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</si>
  <si>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</si>
  <si>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</si>
  <si>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</si>
  <si>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</si>
  <si>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</si>
  <si>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</si>
  <si>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</si>
  <si>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</si>
  <si>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</si>
  <si>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</si>
  <si>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</si>
  <si>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</si>
  <si>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</si>
  <si>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</si>
  <si>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</si>
  <si>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</si>
  <si>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</si>
  <si>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</si>
  <si>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</si>
  <si>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</si>
  <si>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</si>
  <si>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</si>
  <si>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</si>
  <si>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</si>
  <si>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</si>
  <si>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</si>
  <si>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</si>
  <si>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</si>
  <si>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</si>
  <si>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</si>
  <si>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</si>
  <si>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</si>
  <si>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</si>
  <si>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</si>
  <si>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</si>
  <si>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</si>
  <si>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</si>
  <si>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</si>
  <si>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</si>
  <si>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</si>
  <si>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</si>
  <si>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</si>
  <si>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</si>
  <si>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</si>
  <si>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</si>
  <si>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</si>
  <si>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</si>
  <si>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</si>
  <si>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</si>
  <si>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</si>
  <si>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</si>
  <si>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</si>
  <si>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</si>
  <si>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</si>
  <si>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</si>
  <si>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</si>
  <si>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</si>
  <si>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</si>
  <si>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</si>
  <si>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</si>
  <si>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</si>
  <si>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</si>
  <si>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</si>
  <si>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</si>
  <si>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</si>
  <si>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</si>
  <si>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</si>
  <si>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</si>
  <si>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</si>
  <si>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</si>
  <si>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</si>
  <si>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</si>
  <si>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</si>
  <si>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</si>
  <si>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</si>
  <si>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</si>
  <si>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</si>
  <si>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</si>
  <si>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</si>
  <si>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</si>
  <si>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</si>
  <si>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</si>
  <si>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</si>
  <si>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</si>
  <si>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</si>
  <si>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</si>
  <si>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</si>
  <si>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</si>
  <si>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</si>
  <si>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</si>
  <si>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</si>
  <si>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</si>
  <si>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</si>
  <si>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</si>
  <si>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</si>
  <si>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</si>
  <si>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</si>
  <si>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</si>
  <si>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</si>
  <si>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</si>
  <si>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</si>
  <si>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</si>
  <si>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</si>
  <si>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</si>
  <si>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</si>
  <si>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</si>
  <si>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</si>
  <si>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</si>
  <si>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</si>
  <si>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</si>
  <si>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</si>
  <si>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</si>
  <si>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</si>
  <si>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</si>
  <si>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</si>
  <si>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</si>
  <si>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</si>
  <si>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</si>
  <si>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</si>
  <si>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</si>
  <si>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</si>
  <si>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</si>
  <si>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</si>
  <si>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</si>
  <si>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</si>
  <si>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</si>
  <si>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</si>
  <si>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</si>
  <si>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</si>
  <si>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</si>
  <si>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</si>
  <si>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</si>
  <si>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</si>
  <si>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</si>
  <si>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</si>
  <si>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</si>
  <si>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</si>
  <si>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</si>
  <si>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</si>
  <si>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</si>
  <si>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</si>
  <si>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</si>
  <si>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</si>
  <si>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</si>
  <si>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</si>
  <si>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</si>
  <si>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</si>
  <si>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</si>
  <si>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</si>
  <si>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</si>
  <si>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</si>
  <si>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</si>
  <si>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</si>
  <si>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</si>
  <si>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</si>
  <si>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</si>
  <si>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</si>
  <si>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</si>
  <si>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</si>
  <si>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</si>
  <si>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</si>
  <si>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</si>
  <si>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</si>
  <si>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</si>
  <si>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</si>
  <si>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</si>
  <si>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</si>
  <si>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</si>
  <si>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</si>
  <si>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</si>
  <si>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</si>
  <si>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</si>
  <si>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</si>
  <si>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</si>
  <si>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</si>
  <si>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</si>
  <si>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</si>
  <si>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</si>
  <si>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</si>
  <si>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</si>
  <si>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</si>
  <si>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</si>
  <si>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</si>
  <si>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</si>
  <si>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</si>
  <si>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</si>
  <si>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</si>
  <si>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</si>
  <si>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</si>
  <si>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</si>
  <si>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</si>
  <si>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</si>
  <si>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</si>
  <si>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</si>
  <si>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</si>
  <si>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</si>
  <si>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</si>
  <si>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</si>
  <si>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</si>
  <si>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</si>
  <si>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</si>
  <si>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</si>
  <si>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</si>
  <si>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</si>
  <si>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</si>
  <si>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</si>
  <si>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</si>
  <si>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</si>
  <si>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</si>
  <si>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</si>
  <si>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</si>
  <si>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</si>
  <si>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</si>
  <si>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</si>
  <si>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</si>
  <si>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</si>
  <si>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</si>
  <si>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</si>
  <si>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</si>
  <si>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</si>
  <si>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</si>
  <si>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</si>
  <si>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</si>
  <si>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</si>
  <si>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</si>
  <si>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</si>
  <si>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</si>
  <si>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</si>
  <si>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</si>
  <si>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</si>
  <si>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</si>
  <si>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</si>
  <si>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</si>
  <si>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</si>
  <si>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</si>
  <si>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</si>
  <si>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</si>
  <si>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</si>
  <si>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</si>
  <si>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</si>
  <si>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</si>
  <si>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</si>
  <si>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</si>
  <si>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</si>
  <si>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</si>
  <si>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</si>
  <si>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</si>
  <si>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</si>
  <si>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</si>
  <si>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</si>
  <si>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</si>
  <si>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</si>
  <si>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</si>
  <si>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</si>
  <si>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</si>
  <si>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</si>
  <si>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</si>
  <si>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</si>
  <si>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</si>
  <si>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</si>
  <si>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</si>
  <si>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</si>
  <si>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</si>
  <si>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</si>
  <si>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</si>
  <si>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</si>
  <si>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</si>
  <si>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</si>
  <si>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</si>
  <si>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</si>
  <si>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</si>
  <si>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</si>
  <si>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</si>
  <si>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</si>
  <si>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</si>
  <si>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</si>
  <si>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</si>
  <si>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</si>
  <si>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</si>
  <si>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</si>
  <si>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</si>
  <si>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</si>
  <si>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</si>
  <si>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</si>
  <si>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</si>
  <si>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</si>
  <si>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</si>
  <si>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</si>
  <si>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</si>
  <si>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</si>
  <si>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</si>
  <si>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</si>
  <si>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</si>
  <si>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</si>
  <si>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</si>
  <si>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</si>
  <si>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</si>
  <si>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</si>
  <si>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</si>
  <si>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</si>
  <si>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</si>
  <si>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</si>
  <si>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</si>
  <si>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</si>
  <si>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</si>
  <si>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</si>
  <si>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</si>
  <si>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</si>
  <si>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</si>
  <si>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</si>
  <si>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</si>
  <si>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</si>
  <si>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</si>
  <si>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</si>
  <si>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</si>
  <si>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</si>
  <si>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</si>
  <si>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</si>
  <si>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</si>
  <si>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</si>
  <si>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</si>
  <si>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</si>
  <si>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</si>
  <si>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</si>
  <si>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</si>
  <si>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</si>
  <si>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</si>
  <si>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</si>
  <si>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</si>
  <si>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</si>
  <si>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</si>
  <si>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</si>
  <si>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</si>
  <si>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</si>
  <si>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</si>
  <si>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</si>
  <si>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</si>
  <si>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</si>
  <si>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</si>
  <si>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</si>
  <si>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</si>
  <si>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</si>
  <si>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</si>
  <si>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</si>
  <si>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</si>
  <si>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</si>
  <si>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</si>
  <si>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</si>
  <si>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</si>
  <si>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</si>
  <si>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</si>
  <si>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</si>
  <si>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</si>
  <si>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</si>
  <si>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</si>
  <si>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</si>
  <si>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</si>
  <si>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</si>
  <si>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</si>
  <si>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</si>
  <si>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</si>
  <si>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</si>
  <si>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</si>
  <si>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</si>
  <si>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</si>
  <si>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</si>
  <si>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</si>
  <si>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</si>
  <si>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</si>
  <si>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</si>
  <si>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</si>
  <si>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</si>
  <si>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</si>
  <si>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</si>
  <si>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</si>
  <si>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</si>
  <si>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</si>
  <si>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</si>
  <si>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</si>
  <si>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</si>
  <si>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</si>
  <si>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</si>
  <si>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</si>
  <si>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</si>
  <si>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</si>
  <si>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</si>
  <si>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</si>
  <si>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</si>
  <si>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</si>
  <si>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</si>
  <si>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</si>
  <si>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</si>
  <si>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</si>
  <si>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</si>
  <si>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</si>
  <si>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</si>
  <si>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</si>
  <si>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</si>
  <si>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</si>
  <si>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</si>
  <si>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</si>
  <si>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</si>
  <si>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</si>
  <si>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</si>
  <si>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</si>
  <si>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</si>
  <si>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</si>
  <si>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</si>
  <si>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</si>
  <si>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</si>
  <si>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</si>
  <si>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</si>
  <si>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</si>
  <si>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</si>
  <si>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</si>
  <si>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</si>
  <si>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</si>
  <si>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</si>
  <si>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</si>
  <si>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</si>
  <si>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</si>
  <si>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</si>
  <si>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</si>
  <si>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</si>
  <si>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</si>
  <si>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</si>
  <si>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</si>
  <si>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</si>
  <si>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</si>
  <si>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</si>
  <si>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</si>
  <si>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</si>
  <si>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</si>
  <si>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</si>
  <si>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</si>
  <si>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</si>
  <si>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</si>
  <si>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</si>
  <si>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</si>
  <si>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</si>
  <si>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</si>
  <si>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</si>
  <si>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</si>
  <si>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</si>
  <si>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</si>
  <si>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</si>
  <si>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</si>
  <si>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</si>
  <si>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</si>
  <si>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</si>
  <si>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</si>
  <si>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</si>
  <si>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</si>
  <si>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</si>
  <si>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</si>
  <si>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</si>
  <si>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</si>
  <si>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</si>
  <si>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</si>
  <si>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</si>
  <si>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</si>
  <si>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</si>
  <si>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</si>
  <si>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</si>
  <si>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</si>
  <si>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</si>
  <si>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</si>
  <si>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</si>
  <si>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</si>
  <si>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</si>
  <si>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</si>
  <si>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</si>
  <si>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</si>
  <si>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</si>
  <si>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</si>
  <si>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</si>
  <si>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</si>
  <si>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</si>
  <si>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</si>
  <si>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</si>
  <si>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</si>
  <si>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</si>
  <si>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</si>
  <si>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</si>
  <si>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</si>
  <si>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</si>
  <si>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</si>
  <si>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</si>
  <si>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</si>
  <si>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</si>
  <si>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</si>
  <si>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</si>
  <si>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</si>
  <si>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</si>
  <si>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</si>
  <si>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</si>
  <si>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</si>
  <si>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</si>
  <si>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</si>
  <si>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</si>
  <si>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</si>
  <si>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</si>
  <si>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</si>
  <si>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</si>
  <si>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</si>
  <si>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</si>
  <si>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</si>
  <si>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</si>
  <si>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</si>
  <si>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</si>
  <si>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</si>
  <si>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</si>
  <si>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</si>
  <si>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</si>
  <si>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</si>
  <si>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</si>
  <si>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</si>
  <si>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</si>
  <si>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</si>
  <si>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</si>
  <si>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</si>
  <si>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</si>
  <si>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</si>
  <si>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</si>
  <si>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</si>
  <si>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</si>
  <si>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</si>
  <si>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</si>
  <si>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</si>
  <si>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</si>
  <si>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</si>
  <si>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</si>
  <si>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</si>
  <si>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</si>
  <si>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</si>
  <si>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</si>
  <si>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</si>
  <si>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</si>
  <si>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</si>
  <si>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</si>
  <si>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</si>
  <si>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</si>
  <si>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</si>
  <si>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</si>
  <si>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</si>
  <si>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</si>
  <si>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</si>
  <si>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</si>
  <si>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</si>
  <si>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</si>
  <si>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</si>
  <si>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</si>
  <si>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</si>
  <si>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</si>
  <si>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</si>
  <si>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</si>
  <si>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</si>
  <si>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</si>
  <si>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</si>
  <si>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</si>
  <si>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</si>
  <si>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</si>
  <si>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</si>
  <si>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</si>
  <si>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</si>
  <si>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</si>
  <si>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</si>
  <si>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</si>
  <si>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</si>
  <si>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</si>
  <si>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</si>
  <si>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</si>
  <si>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</si>
  <si>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</si>
  <si>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</si>
  <si>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</si>
  <si>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</si>
  <si>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</si>
  <si>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</si>
  <si>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</si>
  <si>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</si>
  <si>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</si>
  <si>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</si>
  <si>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</si>
  <si>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</si>
  <si>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</si>
  <si>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</si>
  <si>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</si>
  <si>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</si>
  <si>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</si>
  <si>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</si>
  <si>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</si>
  <si>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</si>
  <si>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</si>
  <si>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</si>
  <si>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</si>
  <si>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</si>
  <si>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</si>
  <si>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</si>
  <si>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</si>
  <si>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</si>
  <si>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</si>
  <si>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</si>
  <si>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</si>
  <si>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</si>
  <si>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</si>
  <si>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</si>
  <si>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</si>
  <si>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</si>
  <si>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</si>
  <si>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</si>
  <si>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</si>
  <si>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</si>
  <si>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</si>
  <si>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</si>
  <si>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</si>
  <si>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</si>
  <si>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</si>
  <si>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</si>
  <si>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</si>
  <si>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</si>
  <si>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</si>
  <si>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</si>
  <si>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</si>
  <si>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</si>
  <si>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</si>
  <si>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</si>
  <si>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</si>
  <si>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</si>
  <si>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</si>
  <si>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</si>
  <si>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</si>
  <si>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</si>
  <si>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</si>
  <si>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</si>
  <si>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</si>
  <si>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</si>
  <si>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</si>
  <si>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</si>
  <si>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</si>
  <si>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</si>
  <si>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</si>
  <si>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</si>
  <si>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</si>
  <si>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</si>
  <si>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</si>
  <si>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</si>
  <si>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</si>
  <si>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</si>
  <si>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</si>
  <si>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</si>
  <si>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</si>
  <si>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</si>
  <si>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</si>
  <si>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</si>
  <si>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</si>
  <si>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</si>
  <si>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</si>
  <si>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</si>
  <si>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</si>
  <si>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</si>
  <si>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</si>
  <si>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</si>
  <si>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</si>
  <si>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</si>
  <si>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</si>
  <si>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</si>
  <si>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</si>
  <si>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</si>
  <si>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</si>
  <si>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</si>
  <si>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</si>
  <si>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</si>
  <si>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</si>
  <si>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</si>
  <si>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</si>
  <si>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</si>
  <si>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</si>
  <si>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</si>
  <si>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</si>
  <si>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</si>
  <si>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</si>
  <si>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</si>
  <si>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</si>
  <si>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</si>
  <si>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</si>
  <si>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</si>
  <si>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</si>
  <si>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</si>
  <si>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</si>
  <si>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</si>
  <si>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</si>
  <si>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</si>
  <si>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</si>
  <si>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</si>
  <si>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</si>
  <si>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</si>
  <si>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</si>
  <si>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</si>
  <si>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</si>
  <si>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</si>
  <si>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</si>
  <si>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</si>
  <si>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</si>
  <si>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</si>
  <si>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</si>
  <si>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</si>
  <si>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</si>
  <si>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</si>
  <si>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</si>
  <si>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</si>
  <si>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</si>
  <si>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</si>
  <si>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</si>
  <si>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</si>
  <si>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</si>
  <si>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</si>
  <si>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</si>
  <si>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</si>
  <si>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</si>
  <si>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</si>
  <si>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</si>
  <si>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</si>
  <si>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</si>
  <si>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</si>
  <si>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</si>
  <si>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</si>
  <si>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</si>
  <si>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</si>
  <si>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</si>
  <si>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</si>
  <si>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</si>
  <si>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</si>
  <si>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</si>
  <si>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</si>
  <si>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</si>
  <si>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</si>
  <si>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</si>
  <si>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</si>
  <si>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</si>
  <si>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</si>
  <si>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</si>
  <si>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</si>
  <si>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</si>
  <si>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</si>
  <si>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</si>
  <si>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</si>
  <si>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</si>
  <si>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</si>
  <si>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</si>
  <si>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</si>
  <si>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</si>
  <si>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</si>
  <si>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</si>
  <si>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</si>
  <si>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</si>
  <si>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</si>
  <si>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</si>
  <si>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</si>
  <si>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</si>
  <si>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</si>
  <si>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</si>
  <si>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</si>
  <si>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</si>
  <si>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</si>
  <si>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</si>
  <si>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</si>
  <si>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</si>
  <si>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</si>
  <si>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</si>
  <si>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</si>
  <si>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</si>
  <si>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</si>
  <si>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</si>
  <si>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</si>
  <si>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</si>
  <si>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</si>
  <si>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</si>
  <si>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</si>
  <si>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</si>
  <si>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</si>
  <si>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</si>
  <si>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</si>
  <si>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</si>
  <si>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</si>
  <si>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</si>
  <si>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</si>
  <si>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</si>
  <si>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</si>
  <si>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</si>
  <si>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</si>
  <si>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</si>
  <si>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</si>
  <si>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</si>
  <si>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</si>
  <si>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</si>
  <si>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</si>
  <si>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</si>
  <si>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</si>
  <si>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</si>
  <si>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</si>
  <si>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</si>
  <si>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</si>
  <si>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</si>
  <si>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</si>
  <si>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</si>
  <si>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</si>
  <si>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</si>
  <si>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</si>
  <si>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</si>
  <si>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</si>
  <si>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</si>
  <si>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</si>
  <si>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</si>
  <si>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</si>
  <si>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</si>
  <si>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</si>
  <si>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</si>
  <si>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</si>
  <si>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</si>
  <si>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</si>
  <si>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</si>
  <si>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</si>
  <si>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</si>
  <si>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</si>
  <si>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</si>
  <si>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</si>
  <si>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</si>
  <si>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</si>
  <si>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</si>
  <si>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</si>
  <si>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</si>
  <si>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</si>
  <si>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</si>
  <si>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</si>
  <si>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</si>
  <si>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</si>
  <si>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</si>
  <si>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</si>
  <si>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</si>
  <si>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</si>
  <si>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</si>
  <si>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</si>
  <si>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</si>
  <si>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</si>
  <si>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</si>
  <si>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</si>
  <si>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</si>
  <si>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</si>
  <si>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</si>
  <si>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</si>
  <si>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</si>
  <si>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</si>
  <si>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</si>
  <si>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</si>
  <si>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</si>
  <si>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</si>
  <si>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</si>
  <si>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</si>
  <si>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</si>
  <si>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</si>
  <si>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</si>
  <si>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</si>
  <si>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</si>
  <si>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</si>
  <si>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</si>
  <si>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</si>
  <si>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</si>
  <si>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</si>
  <si>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</si>
  <si>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</si>
  <si>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</si>
  <si>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</si>
  <si>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</si>
  <si>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</si>
  <si>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</si>
  <si>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</si>
  <si>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</si>
  <si>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</si>
  <si>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</si>
  <si>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</si>
  <si>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</si>
  <si>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</si>
  <si>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</si>
  <si>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</si>
  <si>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</si>
  <si>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</si>
  <si>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</si>
  <si>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</si>
  <si>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</si>
  <si>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</si>
  <si>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</si>
  <si>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</si>
  <si>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</si>
  <si>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</si>
  <si>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</si>
  <si>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</si>
  <si>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</si>
  <si>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</si>
  <si>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</si>
  <si>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</si>
  <si>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</si>
  <si>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</si>
  <si>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</si>
  <si>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</si>
  <si>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</si>
  <si>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</si>
  <si>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</si>
  <si>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</si>
  <si>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</si>
  <si>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</si>
  <si>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</si>
  <si>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</si>
  <si>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</si>
  <si>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</si>
  <si>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</si>
  <si>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</si>
  <si>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</si>
  <si>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</si>
  <si>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</si>
  <si>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</si>
  <si>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</si>
  <si>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</si>
  <si>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</si>
  <si>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</si>
  <si>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</si>
  <si>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</si>
  <si>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</si>
  <si>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</si>
  <si>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</si>
  <si>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</si>
  <si>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</si>
  <si>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</si>
  <si>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</si>
  <si>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</si>
  <si>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</si>
  <si>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</si>
  <si>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</si>
  <si>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</si>
  <si>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</si>
  <si>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</si>
  <si>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</si>
  <si>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</si>
  <si>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</si>
  <si>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</si>
  <si>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</si>
  <si>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</si>
  <si>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</si>
  <si>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</si>
  <si>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</si>
  <si>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</si>
  <si>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</si>
  <si>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</si>
  <si>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</si>
  <si>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</si>
  <si>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</si>
  <si>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</si>
  <si>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</si>
  <si>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</si>
  <si>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</si>
  <si>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</si>
  <si>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</si>
  <si>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</si>
  <si>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</si>
  <si>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</si>
  <si>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</si>
  <si>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</si>
  <si>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</si>
  <si>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</si>
  <si>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</si>
  <si>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</si>
  <si>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</si>
  <si>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</si>
  <si>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</si>
  <si>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</si>
  <si>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</si>
  <si>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</si>
  <si>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</si>
  <si>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</si>
  <si>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</si>
  <si>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</si>
  <si>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</si>
  <si>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</si>
  <si>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</si>
  <si>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</si>
  <si>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</si>
  <si>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</si>
  <si>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</si>
  <si>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</si>
  <si>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</si>
  <si>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</si>
  <si>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</si>
  <si>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</si>
  <si>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</si>
  <si>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</si>
  <si>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</si>
  <si>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</si>
  <si>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</si>
  <si>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</si>
  <si>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</si>
  <si>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</si>
  <si>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</si>
  <si>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</si>
  <si>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</si>
  <si>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</si>
  <si>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</si>
  <si>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</si>
  <si>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</si>
  <si>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</si>
  <si>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</si>
  <si>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</si>
  <si>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</si>
  <si>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</si>
  <si>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</si>
  <si>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</si>
  <si>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</si>
  <si>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</si>
  <si>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</si>
  <si>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</si>
  <si>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</si>
  <si>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</si>
  <si>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</si>
  <si>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</si>
  <si>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</si>
  <si>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</si>
  <si>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</si>
  <si>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</si>
  <si>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</si>
  <si>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</si>
  <si>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</si>
  <si>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</si>
  <si>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</si>
  <si>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</si>
  <si>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</si>
  <si>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</si>
  <si>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</si>
  <si>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</si>
  <si>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</si>
  <si>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</si>
  <si>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</si>
  <si>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</si>
  <si>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</si>
  <si>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</si>
  <si>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</si>
  <si>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</si>
  <si>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</si>
  <si>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</si>
  <si>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</si>
  <si>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</si>
  <si>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</si>
  <si>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</si>
  <si>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</si>
  <si>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</si>
  <si>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</si>
  <si>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</si>
  <si>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</si>
  <si>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</si>
  <si>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</si>
  <si>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</si>
  <si>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</si>
  <si>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</si>
  <si>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</si>
  <si>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</si>
  <si>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</si>
  <si>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</si>
  <si>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</si>
  <si>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</si>
  <si>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</si>
  <si>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</si>
  <si>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</si>
  <si>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</si>
  <si>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</si>
  <si>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</si>
  <si>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</si>
  <si>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</si>
  <si>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</si>
  <si>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</si>
  <si>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</si>
  <si>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</si>
  <si>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</si>
  <si>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</si>
  <si>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</si>
  <si>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</si>
  <si>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</si>
  <si>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</si>
  <si>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</si>
  <si>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</si>
  <si>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</si>
  <si>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</si>
  <si>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</si>
  <si>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</si>
  <si>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</si>
  <si>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</si>
  <si>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</si>
  <si>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</si>
  <si>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</si>
  <si>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</si>
  <si>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</si>
  <si>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</si>
  <si>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</si>
  <si>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</si>
  <si>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</si>
  <si>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</si>
  <si>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</si>
  <si>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</si>
  <si>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</si>
  <si>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</si>
  <si>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</si>
  <si>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</si>
  <si>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</si>
  <si>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</si>
  <si>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</si>
  <si>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</si>
  <si>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</si>
  <si>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</si>
  <si>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</si>
  <si>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</si>
  <si>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</si>
  <si>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</si>
  <si>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</si>
  <si>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</si>
  <si>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</si>
  <si>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</si>
  <si>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</si>
  <si>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</si>
  <si>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</si>
  <si>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</si>
  <si>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</si>
  <si>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</si>
  <si>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</si>
  <si>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</si>
  <si>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</si>
  <si>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</si>
  <si>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</si>
  <si>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</si>
  <si>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</si>
  <si>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</si>
  <si>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</si>
  <si>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</si>
  <si>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</si>
  <si>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</si>
  <si>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</si>
  <si>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</si>
  <si>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</si>
  <si>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</si>
  <si>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</si>
  <si>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</si>
  <si>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</si>
  <si>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</si>
  <si>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</si>
  <si>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</si>
  <si>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</si>
  <si>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</si>
  <si>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</si>
  <si>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</si>
  <si>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</si>
  <si>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</si>
  <si>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</si>
  <si>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</si>
  <si>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</si>
  <si>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</si>
  <si>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</si>
  <si>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</si>
  <si>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</si>
  <si>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</si>
  <si>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</si>
  <si>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</si>
  <si>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</si>
  <si>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</si>
  <si>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</si>
  <si>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</si>
  <si>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</si>
  <si>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</si>
  <si>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</si>
  <si>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</si>
  <si>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</si>
  <si>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</si>
  <si>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</si>
  <si>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</si>
  <si>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</si>
  <si>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</si>
  <si>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</si>
  <si>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</si>
  <si>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</si>
  <si>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</si>
  <si>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</si>
  <si>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</si>
  <si>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</si>
  <si>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</si>
  <si>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</si>
  <si>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</si>
  <si>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</si>
  <si>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</si>
  <si>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</si>
  <si>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</si>
  <si>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</si>
  <si>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</si>
  <si>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</si>
  <si>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</si>
  <si>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</si>
  <si>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</si>
  <si>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</si>
  <si>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</si>
  <si>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</si>
  <si>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</si>
  <si>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</si>
  <si>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</si>
  <si>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</si>
  <si>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</si>
  <si>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</si>
  <si>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</si>
  <si>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</si>
  <si>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</si>
  <si>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</si>
  <si>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</si>
  <si>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</si>
  <si>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</si>
  <si>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</si>
  <si>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</si>
  <si>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</si>
  <si>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</si>
  <si>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</si>
  <si>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</si>
  <si>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</si>
  <si>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</si>
  <si>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</si>
  <si>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</si>
  <si>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</si>
  <si>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</si>
  <si>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</si>
  <si>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</si>
  <si>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</si>
  <si>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</si>
  <si>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</si>
  <si>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</si>
  <si>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</si>
  <si>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</si>
  <si>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</si>
  <si>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</si>
  <si>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</si>
  <si>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</si>
  <si>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</si>
  <si>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</si>
  <si>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</si>
  <si>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</si>
  <si>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</si>
  <si>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</si>
  <si>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</si>
  <si>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</si>
  <si>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</si>
  <si>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</si>
  <si>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</si>
  <si>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</si>
  <si>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</si>
  <si>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</si>
  <si>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</si>
  <si>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</si>
  <si>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</si>
  <si>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</si>
  <si>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</si>
  <si>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</si>
  <si>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</si>
  <si>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</si>
  <si>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</si>
  <si>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</si>
  <si>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</si>
  <si>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</si>
  <si>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</si>
  <si>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</si>
  <si>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</si>
  <si>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</si>
  <si>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</si>
  <si>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</si>
  <si>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</si>
  <si>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</si>
  <si>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</si>
  <si>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</si>
  <si>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</si>
  <si>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</si>
  <si>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</si>
  <si>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</si>
  <si>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</si>
  <si>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</si>
  <si>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</si>
  <si>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</si>
  <si>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</si>
  <si>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</si>
  <si>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</si>
  <si>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</si>
  <si>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</si>
  <si>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</si>
  <si>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</si>
  <si>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</si>
  <si>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</si>
  <si>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</si>
  <si>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</si>
  <si>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</si>
  <si>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</si>
  <si>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</si>
  <si>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</si>
  <si>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</si>
  <si>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</si>
  <si>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</si>
  <si>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</si>
  <si>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</si>
  <si>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</si>
  <si>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</si>
  <si>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</si>
  <si>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</si>
  <si>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</si>
  <si>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</si>
  <si>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</si>
  <si>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</si>
  <si>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</si>
  <si>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</si>
  <si>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</si>
  <si>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</si>
  <si>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</si>
  <si>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</si>
  <si>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</si>
  <si>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</si>
  <si>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</si>
  <si>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</si>
  <si>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</si>
  <si>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</si>
  <si>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</si>
  <si>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</si>
  <si>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</si>
  <si>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</si>
  <si>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</si>
  <si>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</si>
  <si>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</si>
  <si>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</si>
  <si>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</si>
  <si>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</si>
  <si>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</si>
  <si>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</si>
  <si>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</si>
  <si>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</si>
  <si>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</si>
  <si>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</si>
  <si>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</si>
  <si>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</si>
  <si>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</si>
  <si>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</si>
  <si>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</si>
  <si>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</si>
  <si>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</si>
  <si>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</si>
  <si>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</si>
  <si>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</si>
  <si>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</si>
  <si>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</si>
  <si>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</si>
  <si>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</si>
  <si>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</si>
  <si>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</si>
  <si>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</si>
  <si>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</si>
  <si>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</si>
  <si>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</si>
  <si>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</si>
  <si>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</si>
  <si>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</si>
  <si>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</si>
  <si>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</si>
  <si>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</si>
  <si>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</si>
  <si>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</si>
  <si>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</si>
  <si>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</si>
  <si>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</si>
  <si>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</si>
  <si>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</si>
  <si>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</si>
  <si>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</si>
  <si>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</si>
  <si>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</si>
  <si>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</si>
  <si>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</si>
  <si>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</si>
  <si>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</si>
  <si>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</si>
  <si>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</si>
  <si>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</si>
  <si>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</si>
  <si>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</si>
  <si>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</si>
  <si>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</si>
  <si>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team on way need 80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</si>
  <si>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</si>
  <si>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</si>
  <si>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</si>
  <si>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</si>
  <si>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</si>
  <si>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</si>
  <si>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</si>
  <si>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</si>
  <si>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</si>
  <si>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</si>
  <si>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</si>
  <si>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PCM-20251210-00001252</t>
  </si>
  <si>
    <t xml:space="preserve">team at site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</si>
  <si>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</si>
  <si>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</si>
  <si>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</si>
  <si>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</si>
  <si>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</si>
  <si>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</si>
  <si>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</si>
  <si>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</si>
  <si>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</si>
  <si>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was night access issue / USF area team EM team on the way  30 mins</t>
  </si>
  <si>
    <t>PCM-20251209-00002406</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</si>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</sst>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6" dataDxfId="45" headerRowBorderDxfId="43" tableBorderDxfId="44" totalsRowBorderDxfId="42">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338.36655729166523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0.19058506944566034</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46001.314983217591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46001.314983217591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46001.314983217591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46001.314983217591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46001.314983217591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46001.314983217591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46001.314983217591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46001.314983217591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46001.314983217591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46001.314983217591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46001.314983217591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46001.314983217591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46001.314983217591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46001.314983217591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46001.314983217591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46001.314983217591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46001.314983217591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46001.314983217591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46001.314983217591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46001.314983217591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46001.314983217591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46001.314983217591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46001.314983217591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46001.314983217591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46001.314983217591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46001.314983217591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46001.314983217591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46001.314983217591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46001.314983217591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46001.314983217591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46001.314983217591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46001.314983217591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46001.314983217591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46001.314983217591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46001.314983217591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46001.314983217591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46001.314983217591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46001.314983217591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46001.314983217591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46001.314983217591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46001.314983217591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46001.314983217591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46001.314983217591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46001.314983217591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46001.314983217591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46001.314983217591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46001.314983217591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46001.314983217591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46001.314983217591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46001.314983217591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46001.314983217591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46001.314983217591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46001.314983217591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46001.314983217591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46001.314983217591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46001.314983217591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46001.314983217591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46001.314983217591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46001.314983217591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46001.314983217591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46001.314983217591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46001.314983217591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46001.314983217591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46001.314983217591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46001.314983217591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46001.314983217591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46001.314983217591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46001.314983217591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46001.314983217591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46001.314983217591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46001.314983217591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46001.314983217591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46001.314983217591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46001.314983217591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46001.314983217591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46001.314983217591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46001.314983217591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46001.314983217591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46001.314983217591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46001.314983217591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46001.314983217591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46001.314983217591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46001.314983217591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46001.314983217591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46001.314983217591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46001.314983217591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46001.314983217591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46001.314983217591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46001.314983217591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46001.314983217591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46001.314983217591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46001.314983217591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46001.314983217591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46001.314983217591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46001.314983217591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46001.314983217591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46001.314983217591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46001.314983217591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46001.314983217591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46001.314983217591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46001.314983217591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46001.314983217591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46001.314983217591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46001.314983217591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46001.314983217591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46001.314983217591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46001.314983217591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46001.314983217591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46001.314983217591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46001.314983217591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46001.314983217591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46001.314983217591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46001.314983217591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46001.314983217591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46001.314983217591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46001.314983217591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46001.314983217591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46001.314983217591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46001.314983217591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46001.314983217591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46001.314983217591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46001.314983217591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46001.314983217591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46001.314983217591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46001.314983217591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46001.314983217591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46001.314983217591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46001.314983217591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46001.314983217591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46001.314983217591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46001.314983217591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46001.314983217591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46001.314983217591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46001.314983217591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46001.314983217591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46001.314983217591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46001.314983217591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46001.314983217591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46001.314983217591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46001.314983217591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46001.314983217591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46001.314983217591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46001.314983217591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46001.314983217591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46001.314983217591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46001.314983217591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46001.314983217591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46001.314983217591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46001.314983217591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46001.314983217591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46001.314983217591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46001.314983217591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46001.314983217591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46001.314983217591</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8424A27F-2BF9-4F6A-B7EA-E0F8A5CBCB7D}"/>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176.31514560185315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16.927564583333151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3.9596012731490191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25167</v>
      </c>
      <c r="E6" s="81" t="s">
        <v>39106</v>
      </c>
      <c r="F6" s="97">
        <v>46001.28633101852</v>
      </c>
      <c r="G6" s="98">
        <f ca="1">IFERROR(NOW()-F6,"-")</f>
        <v>2.8652199071075302E-2</v>
      </c>
      <c r="H6" s="97">
        <v>46001.280497685184</v>
      </c>
      <c r="I6" s="18" t="str">
        <f>IFERROR(VLOOKUP(D6,DB!A:F,6,0),"")</f>
        <v>Power cube</v>
      </c>
      <c r="J6" s="18" t="str">
        <f>IFERROR(VLOOKUP(D6,DB!A:G,7,0),"")</f>
        <v>Good</v>
      </c>
      <c r="K6" s="19" t="s">
        <v>39122</v>
      </c>
      <c r="L6" s="18" t="str">
        <f>IFERROR(VLOOKUP(D6,DB!A:I,9,0),"")</f>
        <v>Latis</v>
      </c>
    </row>
    <row r="7" spans="1:12" ht="31.5" customHeight="1">
      <c r="A7" s="96"/>
      <c r="B7" s="18" t="str">
        <f>IFERROR(VLOOKUP(D7,DB!A:K,11,0),"")</f>
        <v/>
      </c>
      <c r="C7" s="18"/>
      <c r="D7" s="18"/>
      <c r="E7" s="81"/>
      <c r="F7" s="97"/>
      <c r="G7" s="98">
        <f ca="1">IFERROR(NOW()-F7,"-")</f>
        <v>46001.314983217591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46001.314983217591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46001.314983217591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46001.314983217591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46001.314983217591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46001.314983217591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46001.314983217591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46001.314983217591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46001.314983217591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46001.314983217591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46001.314983217591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46001.314983217591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46001.314983217591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46001.314983217591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46001.314983217591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46001.314983217591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46001.314983217591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46001.314983217591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46001.314983217591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46001.314983217591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46001.314983217591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46001.314983217591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46001.314983217591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46001.314983217591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46001.314983217591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46001.314983217591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46001.314983217591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46001.314983217591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46001.314983217591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46001.314983217591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46001.314983217591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46001.314983217591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46001.314983217591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46001.314983217591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46001.314983217591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46001.314983217591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46001.314983217591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46001.314983217591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46001.314983217591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46001.314983217591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46001.314983217591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46001.314983217591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46001.314983217591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46001.314983217591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46001.314983217591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46001.314983217591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46001.314983217591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46001.314983217591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46001.314983217591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46001.314983217591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46001.314983217591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46001.314983217591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46001.314983217591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46001.314983217591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46001.314983217591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46001.314983217591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46001.314983217591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46001.314983217591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46001.314983217591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46001.314983217591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46001.314983217591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46001.314983217591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46001.314983217591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46001.314983217591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46001.314983217591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46001.314983217591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46001.314983217591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46001.314983217591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46001.314983217591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46001.314983217591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46001.314983217591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46001.314983217591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46001.314983217591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46001.314983217591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46001.314983217591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46001.314983217591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46001.314983217591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46001.314983217591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46001.314983217591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46001.314983217591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46001.314983217591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46001.314983217591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46001.314983217591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46001.314983217591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46001.314983217591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46001.314983217591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46001.314983217591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46001.314983217591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46001.314983217591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46001.314983217591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46001.314983217591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46001.314983217591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46001.314983217591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46001.314983217591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46001.314983217591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46001.314983217591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46001.314983217591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46001.314983217591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46001.314983217591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46001.314983217591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46001.314983217591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46001.314983217591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46001.314983217591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46001.314983217591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46001.314983217591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46001.314983217591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46001.314983217591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46001.314983217591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46001.314983217591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46001.314983217591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46001.314983217591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46001.314983217591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46001.314983217591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46001.314983217591</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46001.314983217591</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46001.314983217591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46001.314983217591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46001.314983217591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46001.314983217591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46001.314983217591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46001.314983217591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46001.314983217591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46001.314983217591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46001.314983217591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46001.314983217591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46001.314983217591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46001.314983217591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46001.314983217591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46001.314983217591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46001.314983217591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46001.314983217591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46001.314983217591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46001.314983217591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46001.314983217591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46001.314983217591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46001.314983217591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46001.314983217591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46001.314983217591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46001.314983217591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46001.314983217591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46001.314983217591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46001.314983217591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46001.314983217591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46001.314983217591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46001.314983217591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46001.314983217591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46001.314983217591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46001.314983217591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46001.314983217591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46001.314983217591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46001.314983217591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46001.314983217591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46001.314983217591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46001.314983217591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46001.314983217591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46001.314983217591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46001.314983217591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46001.314983217591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46001.314983217591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46001.314983217591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46001.314983217591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46001.314983217591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46001.314983217591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46001.314983217591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46001.314983217591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46001.314983217591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46001.314983217591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46001.314983217591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46001.314983217591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46001.314983217591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46001.314983217591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46001.314983217591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46001.314983217591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46001.314983217591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46001.314983217591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46001.314983217591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46001.314983217591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46001.314983217591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46001.314983217591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46001.314983217591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46001.314983217591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46001.314983217591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46001.314983217591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46001.314983217591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46001.314983217591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46001.314983217591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46001.314983217591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46001.314983217591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46001.314983217591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46001.314983217591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46001.314983217591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46001.314983217591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46001.314983217591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46001.314983217591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46001.314983217591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46001.314983217591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46001.314983217591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46001.314983217591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46001.314983217591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46001.314983217591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46001.314983217591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46001.314983217591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46001.314983217591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46001.314983217591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46001.314983217591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46001.314983217591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46001.314983217591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46001.314983217591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46001.314983217591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46001.314983217591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46001.314983217591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46001.314983217591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46001.314983217591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46001.314983217591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46001.314983217591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46001.314983217591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46001.314983217591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46001.314983217591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46001.314983217591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46001.314983217591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46001.314983217591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46001.314983217591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46001.314983217591</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46001.314983217591</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46001.314983564815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46001.314983564815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46001.314983564815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46001.314983564815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46001.314983564815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46001.314983564815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46001.314983564815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46001.314983564815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46001.314983564815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46001.314983564815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46001.314983564815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46001.314983564815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46001.314983564815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46001.314983564815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46001.314983564815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46001.314983564815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46001.314983564815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46001.314983564815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46001.314983564815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46001.314983564815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46001.314983564815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46001.314983564815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46001.314983564815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46001.314983564815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46001.314983564815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46001.314983564815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46001.314983564815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46001.314983564815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46001.314983564815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46001.314983564815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46001.314983564815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46001.314983564815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46001.314983564815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46001.314983564815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46001.314983564815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46001.314983564815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46001.314983564815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46001.314983564815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46001.314983564815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46001.314983564815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46001.314983564815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46001.314983564815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46001.314983564815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46001.314983564815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46001.314983564815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46001.314983564815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46001.314983564815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46001.314983564815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46001.314983564815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46001.314983564815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46001.314983564815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46001.314983564815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46001.314983564815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46001.314983564815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46001.314983564815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46001.314983564815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46001.314983564815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46001.314983564815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46001.314983564815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46001.314983564815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46001.314983564815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46001.314983564815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46001.314983564815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46001.314983564815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46001.314983564815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46001.314983564815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46001.314983564815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46001.314983564815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46001.314983564815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46001.314983564815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46001.314983564815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46001.314983564815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46001.314983564815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46001.314983564815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46001.314983564815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46001.314983564815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46001.314983564815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46001.314983564815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46001.314983564815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46001.314983564815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46001.314983564815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46001.314983564815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46001.314983564815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46001.314983564815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46001.314983564815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46001.314983564815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46001.314983564815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46001.314983564815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46001.314983564815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46001.314983564815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46001.314983564815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46001.314983564815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46001.314983564815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46001.314983564815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46001.314983564815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46001.314983564815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46001.314983564815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46001.314983564815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46001.314983564815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46001.314983564815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46001.314983564815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46001.314983564815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46001.314983564815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46001.314983564815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46001.314983564815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46001.314983564815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46001.314983564815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46001.314983564815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46001.314983564815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46001.314983564815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46001.314983564815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46001.314983564815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46001.314983564815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46001.314983564815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46001.314983564815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46001.314983564815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46001.314983564815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46001.314983564815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46001.314983564815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46001.314983564815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46001.314983564815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46001.314983564815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46001.314983564815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46001.314983564815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46001.314983564815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46001.314983564815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46001.314983564815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46001.314983564815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46001.314983564815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46001.314983564815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46001.314983564815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46001.314983564815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46001.314983564815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46001.314983564815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46001.314983564815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46001.314983564815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46001.314983564815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46001.314983564815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46001.314983564815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46001.314983564815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46001.314983564815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46001.314983564815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46001.314983564815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46001.314983564815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46001.314983564815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46001.314983564815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46001.314983564815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46001.314983564815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46001.314983564815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46001.314983564815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46001.314983564815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46001.314983564815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46001.314983564815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46001.314983564815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46001.314983564815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46001.314983564815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46001.314983564815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46001.314983564815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46001.314983564815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46001.314983564815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46001.314983564815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46001.314983564815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46001.314983564815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46001.314983564815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46001.314983564815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46001.314983564815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46001.314983564815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46001.314983564815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46001.314983564815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46001.314983564815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46001.314983564815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46001.314983564815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46001.314983564815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46001.314983564815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46001.314983564815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46001.314983564815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46001.314983564815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46001.314983564815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46001.314983564815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46001.314983564815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46001.314983564815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46001.314983564815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46001.314983564815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46001.314983564815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46001.314983564815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46001.314983564815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46001.314983564815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46001.314983564815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46001.314983564815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46001.314983564815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46001.314983564815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46001.314983564815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46001.314983564815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46001.314983564815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46001.314983564815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46001.314983564815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46001.314983564815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46001.314983564815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46001.314983564815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46001.314983564815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46001.314983564815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46001.314983564815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46001.314983564815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46001.314983564815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46001.314983564815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46001.314983564815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46001.314983564815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46001.314983564815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46001.314983564815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46001.314983564815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46001.314983564815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46001.314983564815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46001.314983564815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46001.314983564815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46001.314983564815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46001.314983564815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46001.314983564815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46001.314983564815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46001.314983564815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46001.314983564815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46001.314983564815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46001.314983564815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46001.314983564815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46001.314983564815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46001.314983564815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46001.314983564815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46001.314983564815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46001.314983564815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46001.314983564815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46001.314983564815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46001.314983564815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46001.314983564815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46001.314983564815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46001.314983564815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46001.314983564815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46001.314983564815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46001.314983564815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46001.314983564815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46001.314983564815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46001.314983564815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46001.314983564815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46001.314983564815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46001.314983564815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46001.314983564815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46001.314983564815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46001.314983564815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46001.314983564815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46001.314983564815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46001.314983564815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46001.314983564815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46001.314983564815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46001.314983564815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46001.314983564815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46001.314983564815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46001.314983564815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46001.314983564815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46001.314983564815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46001.314983564815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46001.314983564815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46001.314983564815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46001.314983564815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46001.314983564815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46001.314983564815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46001.314983564815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46001.314983564815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46001.314983564815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46001.314983564815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46001.314983564815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46001.314983564815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46001.314983564815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46001.314983564815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46001.314983564815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46001.314983564815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46001.314983564815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46001.314983564815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46001.314983564815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46001.314983564815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46001.314983564815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46001.314983564815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46001.314983564815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46001.314983564815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46001.314983564815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46001.314983564815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46001.314983564815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46001.314983564815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46001.314983564815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46001.314983564815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46001.314983564815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46001.314983564815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46001.314983564815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46001.314983564815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46001.314983564815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46001.314983564815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46001.314983564815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46001.314983564815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46001.314983564815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46001.314983564815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46001.314983564815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46001.314983564815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46001.314983564815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46001.314983564815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46001.314983564815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46001.314983564815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46001.314983564815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46001.314983564815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46001.314983564815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46001.314983564815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46001.314983564815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46001.314983564815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46001.314983564815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46001.314983564815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46001.314983564815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46001.314983564815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46001.314983564815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46001.314983564815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46001.314983564815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46001.314983564815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46001.314983564815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46001.314983564815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46001.314983564815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46001.314983564815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46001.314983564815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46001.314983564815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46001.314983564815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46001.314983564815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46001.314983564815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46001.314983564815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46001.314983564815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46001.314983564815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46001.314983564815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46001.314983564815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46001.314983564815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46001.314983564815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46001.314983564815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46001.314983564815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46001.314983564815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46001.314983564815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46001.314983564815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46001.314983564815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46001.314983564815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46001.314983564815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46001.314983564815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46001.314983564815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46001.314983564815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46001.314983564815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46001.314983564815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46001.314983564815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46001.314983564815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46001.314983564815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46001.314983564815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46001.314983564815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46001.314983564815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46001.314983564815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46001.314983564815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46001.314983564815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46001.314983564815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46001.314983564815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46001.314983564815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46001.314983564815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46001.314983564815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46001.314983564815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46001.314983564815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46001.314983564815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46001.314983564815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46001.314983564815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46001.314983564815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46001.314983564815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46001.314983564815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46001.314983564815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46001.314983564815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46001.314983564815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46001.314983564815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46001.314983564815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46001.314983564815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46001.314983564815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46001.314983564815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46001.314983564815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46001.314983564815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46001.314983564815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46001.314983564815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46001.314983564815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46001.314983564815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46001.314983564815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46001.314983564815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46001.314983564815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46001.314983564815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46001.314983564815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46001.314983564815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46001.314983564815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46001.314983564815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46001.314983564815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46001.314983564815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46001.314983564815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46001.314983564815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46001.314983564815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46001.314983564815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46001.314983564815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46001.314983564815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46001.314983564815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46001.314983564815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46001.314983564815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46001.314983564815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46001.314983564815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46001.314983564815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46001.314983564815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46001.314983564815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46001.314983564815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46001.314983564815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46001.314983564815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46001.314983564815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46001.314983564815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46001.314983564815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46001.314983564815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46001.314983564815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46001.314983564815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46001.314983564815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46001.314983564815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46001.314983564815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46001.314983564815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46001.314983564815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46001.314983564815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46001.314983564815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46001.314983564815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46001.314983564815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46001.314983564815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46001.314983564815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46001.314983564815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46001.314983564815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46001.314983564815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46001.314983564815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46001.314983564815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46001.314983564815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46001.314983564815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46001.314983564815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46001.314983564815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46001.314983564815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46001.314983564815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46001.314983564815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46001.314983564815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46001.314983564815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46001.314983564815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46001.314983564815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46001.314983564815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46001.314983564815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46001.314983564815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46001.314983564815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46001.314983564815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46001.314983564815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46001.314983564815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46001.314983564815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46001.314983564815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46001.314983564815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46001.314983564815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46001.314983564815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46001.314983564815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46001.314983564815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46001.314983564815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46001.314983564815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46001.314983564815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46001.314983564815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46001.314983564815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46001.314983564815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46001.314983564815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46001.314983564815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46001.314983564815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46001.314983564815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46001.314983564815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46001.314983564815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46001.314983564815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46001.314983564815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46001.314983564815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46001.314983564815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46001.314983564815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46001.314983564815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46001.314983564815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46001.314983564815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46001.314983564815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46001.314983564815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46001.314983564815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46001.314983564815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46001.314983564815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46001.314983564815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46001.314983564815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46001.314983564815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46001.314983564815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46001.314983564815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46001.314983564815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46001.314983564815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46001.314983564815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46001.314983564815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46001.314983564815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46001.314983564815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46001.314983564815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46001.314983564815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46001.314983564815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46001.314983564815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46001.314983564815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46001.314983564815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46001.314983564815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46001.314983564815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46001.314983564815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46001.314983564815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46001.314983564815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46001.314983564815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46001.314983564815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46001.314983564815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46001.314983564815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46001.314983564815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46001.314983564815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46001.314983564815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46001.314983564815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46001.314983564815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46001.314983564815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46001.314983564815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46001.314983564815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46001.314983564815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46001.314983564815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46001.314983564815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46001.314983564815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46001.314983564815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46001.314983564815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46001.314983564815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46001.314983564815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46001.314983564815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46001.314983564815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46001.314983564815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46001.314983564815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46001.314983564815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46001.314983564815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46001.314983564815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46001.314983564815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46001.314983564815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46001.314983564815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46001.314983564815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46001.314983564815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46001.314983564815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46001.314983564815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46001.314983564815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46001.314983564815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46001.314983564815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46001.314983564815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46001.314983564815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46001.314983564815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46001.314983564815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46001.314983564815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46001.314983564815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46001.314983564815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46001.314983564815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46001.314983564815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46001.314983564815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46001.314983564815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46001.314983564815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46001.314983564815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46001.314983564815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46001.314983564815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46001.314983564815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46001.314983564815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46001.314983564815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46001.314983564815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46001.314983564815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46001.314983564815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46001.314983564815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46001.314983564815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46001.314983564815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46001.314983564815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46001.314983564815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46001.314983564815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46001.314983564815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46001.314983564815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46001.314983564815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46001.314983564815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46001.314983564815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46001.314983564815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46001.314983564815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46001.314983564815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46001.314983564815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46001.314983564815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46001.314983564815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46001.314983564815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46001.314983564815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46001.314983564815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46001.314983564815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46001.314983564815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46001.314983564815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46001.314983564815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46001.314983564815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46001.314983564815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46001.314983564815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46001.314983564815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46001.314983564815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46001.314983564815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46001.314983564815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46001.314983564815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46001.314983564815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46001.314983564815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46001.314983564815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46001.314983564815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46001.314983564815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46001.314983564815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46001.314983564815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46001.314983564815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46001.314983564815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46001.314983564815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46001.314983564815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46001.314983564815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46001.314983564815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46001.314983564815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46001.314983564815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46001.314983564815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46001.314983564815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46001.314983564815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46001.314983564815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46001.314983564815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46001.314983564815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46001.314983564815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46001.314983564815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46001.314983564815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46001.314983564815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46001.314983564815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46001.314983564815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46001.314983564815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46001.314983564815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46001.314983564815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46001.314983564815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46001.314983564815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46001.314983564815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46001.314983564815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46001.314983564815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46001.314983564815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46001.314983564815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46001.314983564815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46001.314983564815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46001.314983564815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46001.314983564815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46001.314983564815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46001.314983564815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46001.314983564815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46001.314983564815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46001.314983564815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46001.314983564815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46001.314983564815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46001.314983564815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46001.314983564815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46001.314983564815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46001.314983564815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46001.314983564815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46001.314983564815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46001.314983564815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46001.314983564815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46001.314983564815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46001.314983564815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46001.314983564815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46001.314983564815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46001.314983564815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46001.314983564815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46001.314983564815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46001.314983564815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46001.314983564815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46001.314983564815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46001.314983564815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46001.314983564815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46001.314983564815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46001.314983564815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46001.314983564815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46001.314983564815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46001.314983564815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46001.314983564815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46001.314983564815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46001.314983564815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46001.314983564815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46001.314983564815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46001.314983564815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46001.314983564815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46001.314983564815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46001.314983564815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46001.314983564815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46001.314983564815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46001.314983564815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46001.314983564815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46001.314983564815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46001.314983564815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46001.314983564815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46001.314983564815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46001.314983564815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46001.314983564815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46001.314983564815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46001.314983564815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46001.314983564815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46001.314983564815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46001.314983564815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46001.314983564815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46001.314983564815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46001.314983564815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46001.314983564815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46001.314983564815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46001.314983564815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46001.314983564815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46001.314983564815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46001.314983564815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46001.314983564815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46001.314983564815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46001.314983564815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46001.314983564815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46001.314983564815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46001.314983564815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46001.314983564815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46001.314983564815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46001.314983564815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46001.314983564815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46001.314983564815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46001.314983564815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46001.314983564815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46001.314983564815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46001.314983564815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46001.314983564815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46001.314983564815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46001.314983564815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46001.314983564815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46001.314983564815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46001.314983564815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46001.314983564815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46001.314983564815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46001.314983564815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46001.314983564815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46001.314983564815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46001.314983564815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46001.314983564815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46001.314983564815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46001.314983564815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46001.314983564815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46001.314983564815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46001.314983564815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46001.314983564815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46001.314983564815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46001.314983564815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46001.314983564815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46001.314983564815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46001.314983564815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46001.314983564815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46001.314983564815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46001.314983564815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46001.314983564815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46001.314983564815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46001.314983564815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46001.314983564815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46001.314983564815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46001.314983564815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46001.314983564815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46001.314983564815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46001.314983564815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46001.314983564815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46001.314983564815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46001.314983564815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46001.314983564815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46001.314983564815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46001.314983564815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46001.314983564815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46001.314983564815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46001.314983564815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46001.314983564815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46001.314983564815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46001.314983564815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46001.314983564815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46001.314983564815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46001.314983564815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46001.314983564815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46001.314983564815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46001.314983564815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46001.314983564815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46001.314983564815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46001.314983564815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46001.314983564815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46001.314983564815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46001.314983564815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46001.314983564815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46001.314983564815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46001.314983564815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46001.314983564815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46001.314983564815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46001.314983564815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46001.314983564815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46001.314983564815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46001.314983564815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46001.314983564815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46001.314983564815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46001.314983564815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46001.314983564815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46001.314983564815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46001.314983564815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46001.314983564815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46001.314983564815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46001.314983564815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46001.314983564815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46001.314983564815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46001.314983564815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46001.314983564815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46001.314983564815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46001.314983564815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46001.314983564815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46001.314983564815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46001.314983564815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46001.314983564815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46001.314983564815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46001.314983564815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46001.314983564815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46001.314983564815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46001.314983564815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46001.314983564815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46001.314983564815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46001.314983564815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46001.314983564815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46001.314983564815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46001.314983564815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46001.314983564815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46001.314983564815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46001.314983564815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46001.314983564815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46001.314983564815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46001.314983564815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46001.314983564815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46001.314983564815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46001.314983564815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46001.314983564815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46001.314983564815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46001.314983564815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46001.314983564815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46001.314983564815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46001.314983564815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46001.314983564815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46001.314983564815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46001.314983564815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46001.314983564815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46001.314983564815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46001.314983564815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46001.314983564815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46001.314983564815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46001.314983564815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46001.314983564815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46001.314983564815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46001.314983564815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46001.314983564815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46001.314983564815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46001.314983564815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46001.314983564815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46001.314983564815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46001.314983564815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46001.314983564815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46001.314983564815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46001.314983564815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46001.314983564815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46001.314983564815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46001.314983564815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46001.314983564815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46001.314983564815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46001.314983564815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46001.314983564815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46001.314983564815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46001.314983564815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46001.314983564815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46001.314983564815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46001.314983564815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46001.314983564815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46001.314983564815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46001.314983564815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297.83426597221842</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2.5208396990710753</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46001.31498333333</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0" ca="1" si="1">IFERROR(NOW()-F5,"")</f>
        <v>0.99675416666286765</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36539</v>
      </c>
      <c r="E6" s="90" t="s">
        <v>39106</v>
      </c>
      <c r="F6" s="91">
        <v>46001.012025462966</v>
      </c>
      <c r="G6" s="92">
        <f ca="1">IFERROR(NOW()-F6,"")</f>
        <v>0.30295787036448019</v>
      </c>
      <c r="H6" s="91">
        <v>46000.68472222222</v>
      </c>
      <c r="I6" s="107" t="str">
        <f>IFERROR(VLOOKUP(D6,DB!A:F,6,0),"")</f>
        <v>Generator-SG</v>
      </c>
      <c r="J6" s="107" t="str">
        <f>IFERROR(VLOOKUP(D6,DB!A:G,7,0),"")</f>
        <v>NA</v>
      </c>
      <c r="K6" s="93" t="s">
        <v>39132</v>
      </c>
      <c r="L6" s="87" t="str">
        <f>IFERROR(VLOOKUP(D6,DB!A:I,9,0),"")</f>
        <v>Latis</v>
      </c>
    </row>
    <row r="7" spans="1:16" ht="15" customHeight="1">
      <c r="A7" s="107" t="s">
        <v>39133</v>
      </c>
      <c r="B7" s="107" t="str">
        <f>IFERROR(VLOOKUP(D7,DB!A:K,11,0),"")</f>
        <v>R4</v>
      </c>
      <c r="C7" s="89">
        <v>1</v>
      </c>
      <c r="D7" s="87" t="s">
        <v>35887</v>
      </c>
      <c r="E7" s="90" t="s">
        <v>39106</v>
      </c>
      <c r="F7" s="91">
        <v>46000.733900462961</v>
      </c>
      <c r="G7" s="92">
        <f t="shared" ca="1" si="1"/>
        <v>0.58108287036884576</v>
      </c>
      <c r="H7" s="91">
        <v>46000.727962962963</v>
      </c>
      <c r="I7" s="107" t="str">
        <f>IFERROR(VLOOKUP(D7,DB!A:F,6,0),"")</f>
        <v>Generator-SG</v>
      </c>
      <c r="J7" s="107" t="str">
        <f>IFERROR(VLOOKUP(D7,DB!A:G,7,0),"")</f>
        <v>No BB Shifted</v>
      </c>
      <c r="K7" s="93" t="s">
        <v>39132</v>
      </c>
      <c r="L7" s="87" t="str">
        <f>IFERROR(VLOOKUP(D7,DB!A:I,9,0),"")</f>
        <v>Latis</v>
      </c>
    </row>
    <row r="8" spans="1:16" s="94" customFormat="1" ht="15" customHeight="1">
      <c r="A8" s="154" t="s">
        <v>39134</v>
      </c>
      <c r="B8" s="107" t="str">
        <f>IFERROR(VLOOKUP(D8,DB!A:K,11,0),"")</f>
        <v>R4</v>
      </c>
      <c r="C8" s="89">
        <v>1</v>
      </c>
      <c r="D8" s="87" t="s">
        <v>29641</v>
      </c>
      <c r="E8" s="90" t="s">
        <v>39106</v>
      </c>
      <c r="F8" s="91">
        <v>46001.002905092595</v>
      </c>
      <c r="G8" s="92">
        <f ca="1">IFERROR(NOW()-F8,"")</f>
        <v>0.31207812499633292</v>
      </c>
      <c r="H8" s="91">
        <v>46000.455555555556</v>
      </c>
      <c r="I8" s="107" t="str">
        <f>IFERROR(VLOOKUP(D8,DB!A:F,6,0),"")</f>
        <v>SCECO</v>
      </c>
      <c r="J8" s="107" t="str">
        <f>IFERROR(VLOOKUP(D8,DB!A:G,7,0),"")</f>
        <v>Vandalized</v>
      </c>
      <c r="K8" s="93" t="s">
        <v>39135</v>
      </c>
      <c r="L8" s="87" t="str">
        <f>IFERROR(VLOOKUP(D8,DB!A:I,9,0),"")</f>
        <v>Latis</v>
      </c>
    </row>
    <row r="9" spans="1:16" ht="15" customHeight="1">
      <c r="A9" s="107" t="s">
        <v>39127</v>
      </c>
      <c r="B9" s="107" t="str">
        <f>IFERROR(VLOOKUP(D9,DB!A:K,11,0),"")</f>
        <v>R4</v>
      </c>
      <c r="C9" s="89">
        <v>2</v>
      </c>
      <c r="D9" s="87" t="s">
        <v>28682</v>
      </c>
      <c r="E9" s="90" t="s">
        <v>39106</v>
      </c>
      <c r="F9" s="91"/>
      <c r="G9" s="92">
        <f t="shared" ca="1" si="1"/>
        <v>46001.31498333333</v>
      </c>
      <c r="H9" s="91">
        <v>46000.572280092594</v>
      </c>
      <c r="I9" s="107" t="str">
        <f>IFERROR(VLOOKUP(D9,DB!A:F,6,0),"")</f>
        <v>SCECO</v>
      </c>
      <c r="J9" s="107" t="str">
        <f>IFERROR(VLOOKUP(D9,DB!A:G,7,0),"")</f>
        <v>Dead</v>
      </c>
      <c r="K9" s="93" t="s">
        <v>39136</v>
      </c>
      <c r="L9" s="87" t="str">
        <f>IFERROR(VLOOKUP(D9,DB!A:I,9,0),"")</f>
        <v>Latis</v>
      </c>
    </row>
    <row r="10" spans="1:16" ht="15" customHeight="1">
      <c r="A10" s="107"/>
      <c r="B10" s="107" t="str">
        <f>IFERROR(VLOOKUP(D10,DB!A:K,11,0),"")</f>
        <v/>
      </c>
      <c r="C10" s="89"/>
      <c r="D10" s="87"/>
      <c r="E10" s="90"/>
      <c r="F10" s="91"/>
      <c r="G10" s="92">
        <f t="shared" ca="1" si="1"/>
        <v>46001.314983564815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46001.314983564815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46001.314983564815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46001.314983564815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46001.314983564815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46001.314983564815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46001.314983564815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46001.314983564815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46001.314983564815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46001.314983564815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46001.314983564815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46001.314983564815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46001.314983564815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46001.314983564815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46001.314983564815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46001.314983564815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46001.314983564815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46001.314983564815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46001.314983564815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46001.314983564815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46001.314983564815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ref="G31:G76" ca="1" si="2">IFERROR(NOW()-F31,"")</f>
        <v>46001.314983564815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46001.314983564815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46001.314983564815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46001.314983564815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46001.314983564815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46001.314983564815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46001.314983564815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46001.314983564815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46001.314983564815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46001.314983564815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46001.314983564815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46001.314983564815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46001.314983564815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46001.314983564815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46001.314983564815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46001.314983564815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46001.314983564815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46001.314983564815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46001.314983564815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46001.314983564815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46001.314983564815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46001.314983564815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46001.314983564815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46001.314983564815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46001.314983564815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46001.314983564815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46001.314983564815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46001.314983564815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46001.314983564815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46001.314983564815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46001.314983564815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46001.314983564815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46001.314983564815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46001.314983564815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46001.314983564815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46001.314983564815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46001.314983564815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46001.314983564815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46001.314983564815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46001.314983564815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46001.314983564815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46001.314983564815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46001.314983564815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46001.314983564815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46001.314983564815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46001.314983564815</v>
      </c>
      <c r="H76" s="91"/>
      <c r="I76" s="107" t="str">
        <f>IFERROR(VLOOKUP(D76,DB!A:F,6,0),"")</f>
        <v/>
      </c>
      <c r="J76" s="107" t="str">
        <f>IFERROR(VLOOKUP(D76,DB!A:G,7,0),"")</f>
        <v/>
      </c>
      <c r="K76" s="93"/>
      <c r="L76" s="87"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IFERROR(VLOOKUP(D2,[1]DB!A:K,11,0),"")</f>
        <v>R5</v>
      </c>
      <c r="C2" s="37">
        <v>3</v>
      </c>
      <c r="D2" s="100" t="s">
        <v>36085</v>
      </c>
      <c r="E2" s="37" t="s">
        <v>39106</v>
      </c>
      <c r="F2" s="38">
        <v>45891.832060185188</v>
      </c>
      <c r="G2" s="102">
        <f ca="1">IFERROR(NOW()-F2,"")</f>
        <v>109.4829233796263</v>
      </c>
      <c r="H2" s="38">
        <v>45891.790393518517</v>
      </c>
      <c r="I2" s="37" t="str">
        <f>IFERROR(VLOOKUP(D2,[1]DB!A:F,6,0),"")</f>
        <v>Generator-SG</v>
      </c>
      <c r="J2" s="37" t="str">
        <f>IFERROR(VLOOKUP(D2,[1]DB!A:G,7,0),"")</f>
        <v>Vandalized</v>
      </c>
      <c r="K2" s="37" t="s">
        <v>39138</v>
      </c>
      <c r="L2" s="37" t="str">
        <f>IFERROR(VLOOKUP(D2,[1]DB!A:I,9,0),"")</f>
        <v>Latis</v>
      </c>
      <c r="M2" s="99"/>
    </row>
    <row r="3" spans="1:13" s="39" customFormat="1" ht="30.75">
      <c r="A3" s="37" t="s">
        <v>39139</v>
      </c>
      <c r="B3" s="37" t="str">
        <f>IFERROR(VLOOKUP(D3,[1]DB!A:K,11,0),"")</f>
        <v>R5</v>
      </c>
      <c r="C3" s="37">
        <v>1</v>
      </c>
      <c r="D3" s="37" t="s">
        <v>33407</v>
      </c>
      <c r="E3" s="37" t="s">
        <v>39111</v>
      </c>
      <c r="F3" s="38">
        <v>45926.188877314817</v>
      </c>
      <c r="G3" s="102">
        <f t="shared" ref="G3" ca="1" si="0">IFERROR(NOW()-F3,"")</f>
        <v>75.126106249997974</v>
      </c>
      <c r="H3" s="38">
        <v>45926.158159722225</v>
      </c>
      <c r="I3" s="37" t="str">
        <f>IFERROR(VLOOKUP(D3,[1]DB!A:F,6,0),"")</f>
        <v>SCECO</v>
      </c>
      <c r="J3" s="37" t="str">
        <f>IFERROR(VLOOKUP(D3,[1]DB!A:G,7,0),"")</f>
        <v>Good</v>
      </c>
      <c r="K3" s="37" t="s">
        <v>39140</v>
      </c>
      <c r="L3" s="37" t="str">
        <f>IFERROR(VLOOKUP(D3,[1]DB!A:I,9,0),"")</f>
        <v>Latis</v>
      </c>
      <c r="M3" s="99"/>
    </row>
    <row r="4" spans="1:13" s="39" customFormat="1" ht="45.75" customHeight="1">
      <c r="A4" s="103" t="s">
        <v>39141</v>
      </c>
      <c r="B4" s="103" t="str">
        <f>IFERROR(VLOOKUP(D4,[1]DB!A:K,11,0),"")</f>
        <v>R5</v>
      </c>
      <c r="C4" s="103">
        <v>1</v>
      </c>
      <c r="D4" s="103" t="s">
        <v>34832</v>
      </c>
      <c r="E4" s="103" t="s">
        <v>39111</v>
      </c>
      <c r="F4" s="104">
        <v>45948.661111111112</v>
      </c>
      <c r="G4" s="105">
        <f t="shared" ref="G4" ca="1" si="1">IFERROR(NOW()-F4,"")</f>
        <v>52.653872453702206</v>
      </c>
      <c r="H4" s="104">
        <v>45948.661111111112</v>
      </c>
      <c r="I4" s="103" t="str">
        <f>IFERROR(VLOOKUP(D4,[1]DB!A:F,6,0),"")</f>
        <v>SCECO</v>
      </c>
      <c r="J4" s="103" t="str">
        <f>IFERROR(VLOOKUP(D4,[1]DB!A:G,7,0),"")</f>
        <v>Dead</v>
      </c>
      <c r="K4" s="103" t="s">
        <v>39142</v>
      </c>
      <c r="L4" s="103" t="str">
        <f>IFERROR(VLOOKUP(D4,[1]DB!A:I,9,0),"")</f>
        <v>Latis</v>
      </c>
    </row>
    <row r="5" spans="1:13" s="39" customFormat="1" ht="30.75">
      <c r="A5" s="103" t="s">
        <v>39143</v>
      </c>
      <c r="B5" s="103" t="str">
        <f>IFERROR(VLOOKUP(D5,[1]DB!A:K,11,0),"")</f>
        <v>R5</v>
      </c>
      <c r="C5" s="103">
        <v>1</v>
      </c>
      <c r="D5" s="103" t="s">
        <v>36592</v>
      </c>
      <c r="E5" s="103" t="s">
        <v>39106</v>
      </c>
      <c r="F5" s="104">
        <v>45981.373298611114</v>
      </c>
      <c r="G5" s="105">
        <f ca="1">IFERROR(NOW()-F5,"")</f>
        <v>19.941684606477793</v>
      </c>
      <c r="H5" s="132">
        <v>45981.360798611109</v>
      </c>
      <c r="I5" s="103" t="str">
        <f>IFERROR(VLOOKUP(D5,[1]DB!A:F,6,0),"")</f>
        <v>SCECO</v>
      </c>
      <c r="J5" s="103" t="str">
        <f>IFERROR(VLOOKUP(D5,[1]DB!A:G,7,0),"")</f>
        <v>Dead</v>
      </c>
      <c r="K5" s="103" t="s">
        <v>39144</v>
      </c>
      <c r="L5" s="103" t="str">
        <f>IFERROR(VLOOKUP(D5,[1]DB!A:I,9,0),"")</f>
        <v>Latis</v>
      </c>
    </row>
    <row r="6" spans="1:13">
      <c r="A6" s="37" t="s">
        <v>39145</v>
      </c>
      <c r="B6" s="37" t="str">
        <f>IFERROR(VLOOKUP(D6,[1]DB!A:K,11,0),"")</f>
        <v>R5</v>
      </c>
      <c r="C6" s="37">
        <v>1</v>
      </c>
      <c r="D6" s="37" t="s">
        <v>37850</v>
      </c>
      <c r="E6" s="37" t="s">
        <v>39106</v>
      </c>
      <c r="F6" s="38">
        <v>45997.107488425929</v>
      </c>
      <c r="G6" s="131">
        <f t="shared" ref="G6" ca="1" si="2">IFERROR(NOW()-F6,"")</f>
        <v>4.2074947916626115</v>
      </c>
      <c r="H6" s="38">
        <v>45997.093599537038</v>
      </c>
      <c r="I6" s="37" t="str">
        <f>IFERROR(VLOOKUP(D6,[1]DB!A:F,6,0),"")</f>
        <v>SCECO</v>
      </c>
      <c r="J6" s="37" t="str">
        <f>IFERROR(VLOOKUP(D6,[1]DB!A:G,7,0),"")</f>
        <v>In progress</v>
      </c>
      <c r="K6" s="37" t="s">
        <v>39146</v>
      </c>
      <c r="L6" s="37" t="str">
        <f>IFERROR(VLOOKUP(D6,[1]DB!A:I,9,0),"")</f>
        <v>Latis</v>
      </c>
    </row>
    <row r="7" spans="1:13" ht="30.75">
      <c r="A7" s="155" t="s">
        <v>39147</v>
      </c>
      <c r="B7" s="37" t="str">
        <f>IFERROR(VLOOKUP(D7,[1]DB!A:K,11,0),"")</f>
        <v>R5</v>
      </c>
      <c r="C7" s="37">
        <v>1</v>
      </c>
      <c r="D7" s="37" t="s">
        <v>33225</v>
      </c>
      <c r="E7" s="37" t="s">
        <v>39106</v>
      </c>
      <c r="F7" s="38">
        <v>46001.139351851853</v>
      </c>
      <c r="G7" s="131">
        <f ca="1">IFERROR(NOW()-F7,"")</f>
        <v>0.17563136573880911</v>
      </c>
      <c r="H7" s="38">
        <v>46001.021863425929</v>
      </c>
      <c r="I7" s="37" t="str">
        <f>IFERROR(VLOOKUP(D7,[1]DB!A:F,6,0),"")</f>
        <v>SCECO</v>
      </c>
      <c r="J7" s="37" t="str">
        <f>IFERROR(VLOOKUP(D7,[1]DB!A:G,7,0),"")</f>
        <v>Dead</v>
      </c>
      <c r="K7" s="37" t="s">
        <v>39148</v>
      </c>
      <c r="L7" s="156" t="str">
        <f>IFERROR(VLOOKUP(D7,[1]DB!A:I,9,0),"")</f>
        <v>Latis</v>
      </c>
    </row>
    <row r="8" spans="1:13">
      <c r="A8" s="37"/>
      <c r="B8" s="37" t="str">
        <f>IFERROR(VLOOKUP(D8,[1]DB!A:K,11,0),"")</f>
        <v/>
      </c>
      <c r="C8" s="37"/>
      <c r="D8" s="153"/>
      <c r="E8" s="37"/>
      <c r="F8" s="38"/>
      <c r="G8" s="131">
        <f ca="1">IFERROR(NOW()-F8,"")</f>
        <v>46001.314983217591</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46001.314983217591</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46001.314983217591</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46001.314983217591</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46001.314983217591</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46001.314983217591</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46001.314983217591</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46001.314983217591</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46001.314983217591</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46001.314983217591</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46001.314983217591</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46001.314983217591</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46001.314983217591</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46001.314983217591</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46001.314983217591</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46001.314983217591</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46001.314983217591</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46001.314983217591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46001.314983217591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46001.314983217591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46001.314983217591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46001.314983217591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46001.314983217591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46001.314983217591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46001.314983217591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46001.314983217591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46001.314983217591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46001.314983217591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46001.314983217591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46001.314983217591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46001.314983217591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46001.314983217591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46001.314983217591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46001.314983217591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46001.314983217591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46001.314983217591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46001.314983217591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46001.314983217591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46001.314983217591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46001.314983217591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46001.314983217591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46001.314983217591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46001.314983217591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46001.314983217591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46001.314983217591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46001.314983217591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46001.314983217591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46001.314983217591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46001.314983217591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46001.314983217591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46001.314983217591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46001.314983217591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46001.314983217591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46001.314983217591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46001.314983217591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46001.314983217591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46001.314983217591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46001.314983217591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46001.314983217591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46001.314983217591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46001.314983217591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46001.314983217591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46001.314983217591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46001.314983217591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46001.314983217591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46001.314983217591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46001.314983217591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46001.314983217591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46001.314983217591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46001.314983217591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46001.314983217591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46001.314983217591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46001.314983217591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46001.314983217591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46001.314983217591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46001.314983217591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46001.314983217591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46001.314983217591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46001.314983217591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46001.314983217591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46001.314983217591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46001.314983217591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46001.314983217591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46001.314983217591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46001.314983217591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46001.314983217591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46001.314983217591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46001.314983217591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46001.314983217591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46001.314983217591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46001.314983217591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46001.314983217591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46001.314983217591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46001.314983217591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46001.314983217591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46001.314983217591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46001.314983217591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46001.314983217591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46001.314983217591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46001.314983217591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46001.314983217591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46001.314983217591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46001.314983217591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46001.314983217591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46001.314983217591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46001.314983217591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46001.314983217591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46001.314983217591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46001.314983217591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46001.314983217591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46001.314983217591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46001.314983217591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46001.314983217591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46001.314983217591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46001.314983217591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46001.314983217591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46001.314983217591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46001.314983217591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46001.314983217591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46001.314983217591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46001.314983217591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46001.314983217591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46001.314983217591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46001.314983217591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46001.314983217591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46001.314983217591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46001.314983217591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46001.314983217591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46001.314983217591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46001.314983217591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46001.314983217591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46001.314983217591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46001.314983217591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46001.314983217591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46001.314983217591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46001.314983217591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46001.314983217591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46001.314983217591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46001.314983217591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46001.314983217591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46001.314983217591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46001.314983217591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46001.314983217591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46001.314983217591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46001.314983217591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46001.314983217591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46001.314983217591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46001.314983217591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46001.314983217591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46001.314983217591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46001.314983217591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46001.314983217591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46001.314983217591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46001.314983217591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46001.314983217591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46001.314983217591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46001.314983217591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46001.314983217591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46001.314983217591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46001.314983217591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46001.314983217591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46001.314983217591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46001.314983217591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46001.314983217591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46001.314983217591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46001.314983217591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46001.314983217591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46001.314983217591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46001.314983217591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46001.314983217591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46001.314983217591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46001.314983217591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46001.314983217591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46001.314983217591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46001.314983217591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46001.314983217591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46001.314983217591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46001.314983217591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46001.314983217591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46001.314983217591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46001.314983217591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46001.314983217591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46001.314983217591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46001.314983217591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46001.314983217591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46001.314983217591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46001.314983217591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46001.314983217591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46001.314983217591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46001.314983217591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46001.314983217591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46001.314983217591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46001.314983217591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46001.314983217591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46001.314983217591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46001.314983217591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46001.314983217591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46001.314983217591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46001.314983217591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46001.314983217591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46001.314983217591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46001.314983217591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46001.314983217591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46001.314983217591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46001.314983217591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46001.314983217591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46001.314983217591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46001.314983217591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46001.314983217591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46001.314983217591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46001.314983217591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46001.314983217591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46001.314983217591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46001.314983217591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46001.314983217591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46001.314983217591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46001.314983217591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46001.314983217591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46001.314983217591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46001.314983217591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46001.314983217591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46001.314983217591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46001.314983217591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46001.314983217591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46001.314983217591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46001.314983217591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46001.314983217591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46001.314983217591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46001.314983217591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46001.314983217591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46001.314983217591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46001.314983217591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46001.314983217591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46001.314983217591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46001.314983217591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46001.314983217591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46001.314983217591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46001.314983217591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46001.314983217591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46001.314983217591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46001.314983217591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46001.314983217591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46001.314983217591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46001.314983217591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46001.314983217591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46001.314983217591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46001.314983217591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46001.314983217591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46001.314983217591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46001.314983217591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46001.314983217591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46001.314983217591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46001.314983217591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46001.314983217591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46001.314983217591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46001.314983217591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46001.314983217591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46001.314983217591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46001.314983217591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46001.314983217591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46001.314983217591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46001.314983217591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46001.314983217591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46001.314983217591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46001.314983217591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46001.314983217591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46001.314983217591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46001.314983217591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46001.314983217591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46001.314983217591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46001.314983217591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46001.314983217591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46001.314983217591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46001.314983217591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46001.314983217591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46001.314983217591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46001.314983217591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46001.314983217591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46001.314983217591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46001.314983217591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46001.314983217591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46001.314983217591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46001.314983217591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46001.314983217591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46001.314983217591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46001.314983217591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46001.314983217591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46001.314983217591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46001.314983217591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46001.314983217591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46001.314983217591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46001.314983217591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46001.314983217591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46001.314983217591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46001.314983217591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46001.314983217591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46001.314983217591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46001.314983217591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46001.314983217591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46001.314983217591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46001.314983217591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46001.314983217591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46001.314983217591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46001.314983217591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46001.314983217591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46001.314983217591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46001.314983217591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46001.314983217591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46001.314983217591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46001.314983217591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46001.314983217591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46001.314983217591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46001.314983217591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46001.314983217591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46001.314983217591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46001.314983217591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46001.314983217591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46001.314983217591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46001.314983217591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46001.314983217591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46001.314983217591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46001.314983217591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46001.314983217591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46001.314983217591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46001.314983217591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46001.314983217591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46001.314983217591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46001.314983217591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46001.314983217591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46001.314983217591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46001.314983217591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46001.314983217591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46001.314983217591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46001.314983217591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46001.314983217591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46001.314983217591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46001.314983217591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46001.314983217591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46001.314983217591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46001.314983217591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46001.314983217591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46001.314983217591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46001.314983217591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46001.314983217591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46001.314983217591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46001.314983217591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46001.314983217591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46001.314983217591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46001.314983217591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46001.314983217591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46001.314983217591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46001.314983217591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46001.314983217591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46001.314983217591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46001.314983217591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46001.314983217591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46001.314983217591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46001.314983217591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46001.314983217591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46001.314983217591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46001.314983217591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46001.314983217591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46001.314983217591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46001.314983217591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46001.314983217591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46001.314983217591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46001.314983217591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46001.314983217591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46001.314983217591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46001.314983217591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46001.314983217591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46001.314983217591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46001.314983217591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46001.314983217591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46001.314983217591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46001.314983217591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46001.314983217591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46001.314983217591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46001.314983217591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46001.314983217591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46001.314983217591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46001.314983217591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46001.314983217591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46001.314983217591</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46001.314983217591</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2025-12-10T04:36:08Z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